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walka\Desktop\"/>
    </mc:Choice>
  </mc:AlternateContent>
  <bookViews>
    <workbookView xWindow="0" yWindow="0" windowWidth="28800" windowHeight="11970"/>
  </bookViews>
  <sheets>
    <sheet name="Spring Semester 2024" sheetId="1" r:id="rId1"/>
  </sheets>
  <definedNames>
    <definedName name="_xlnm.Print_Area" localSheetId="0">'Spring Semester 2024'!$A$1:$Z$32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1" i="1" l="1"/>
  <c r="U51" i="1"/>
  <c r="T51" i="1"/>
  <c r="M51" i="1"/>
  <c r="N51" i="1" s="1"/>
  <c r="O51" i="1" s="1"/>
  <c r="P51" i="1" s="1"/>
  <c r="Q51" i="1" s="1"/>
  <c r="J51" i="1"/>
  <c r="K51" i="1" s="1"/>
  <c r="H51" i="1"/>
  <c r="G51" i="1"/>
  <c r="I51" i="1" s="1"/>
  <c r="E51" i="1"/>
  <c r="D51" i="1"/>
  <c r="C51" i="1"/>
  <c r="B51" i="1"/>
  <c r="X50" i="1"/>
  <c r="U50" i="1"/>
  <c r="T50" i="1"/>
  <c r="N50" i="1"/>
  <c r="O50" i="1" s="1"/>
  <c r="P50" i="1" s="1"/>
  <c r="Q50" i="1" s="1"/>
  <c r="M50" i="1"/>
  <c r="G50" i="1"/>
  <c r="H50" i="1" s="1"/>
  <c r="D50" i="1"/>
  <c r="E50" i="1" s="1"/>
  <c r="C50" i="1"/>
  <c r="B50" i="1"/>
  <c r="U49" i="1"/>
  <c r="T49" i="1"/>
  <c r="X49" i="1" s="1"/>
  <c r="M49" i="1"/>
  <c r="N49" i="1" s="1"/>
  <c r="O49" i="1" s="1"/>
  <c r="P49" i="1" s="1"/>
  <c r="Q49" i="1" s="1"/>
  <c r="J49" i="1"/>
  <c r="K49" i="1" s="1"/>
  <c r="I49" i="1"/>
  <c r="H49" i="1"/>
  <c r="G49" i="1"/>
  <c r="E49" i="1"/>
  <c r="D49" i="1"/>
  <c r="C49" i="1"/>
  <c r="B49" i="1"/>
  <c r="U48" i="1"/>
  <c r="T48" i="1"/>
  <c r="X48" i="1" s="1"/>
  <c r="N48" i="1"/>
  <c r="O48" i="1" s="1"/>
  <c r="P48" i="1" s="1"/>
  <c r="Q48" i="1" s="1"/>
  <c r="M48" i="1"/>
  <c r="I48" i="1"/>
  <c r="G48" i="1"/>
  <c r="J48" i="1" s="1"/>
  <c r="K48" i="1" s="1"/>
  <c r="D48" i="1"/>
  <c r="E48" i="1" s="1"/>
  <c r="C48" i="1"/>
  <c r="B48" i="1"/>
  <c r="U47" i="1"/>
  <c r="X47" i="1" s="1"/>
  <c r="T47" i="1"/>
  <c r="M47" i="1"/>
  <c r="N47" i="1" s="1"/>
  <c r="O47" i="1" s="1"/>
  <c r="P47" i="1" s="1"/>
  <c r="Q47" i="1" s="1"/>
  <c r="J47" i="1"/>
  <c r="K47" i="1" s="1"/>
  <c r="H47" i="1"/>
  <c r="G47" i="1"/>
  <c r="I47" i="1" s="1"/>
  <c r="E47" i="1"/>
  <c r="D47" i="1"/>
  <c r="C47" i="1"/>
  <c r="B47" i="1"/>
  <c r="X46" i="1"/>
  <c r="U46" i="1"/>
  <c r="T46" i="1"/>
  <c r="N46" i="1"/>
  <c r="O46" i="1" s="1"/>
  <c r="P46" i="1" s="1"/>
  <c r="Q46" i="1" s="1"/>
  <c r="M46" i="1"/>
  <c r="G46" i="1"/>
  <c r="H46" i="1" s="1"/>
  <c r="D46" i="1"/>
  <c r="E46" i="1" s="1"/>
  <c r="C46" i="1"/>
  <c r="B46" i="1"/>
  <c r="U45" i="1"/>
  <c r="T45" i="1"/>
  <c r="X45" i="1" s="1"/>
  <c r="M45" i="1"/>
  <c r="N45" i="1" s="1"/>
  <c r="O45" i="1" s="1"/>
  <c r="P45" i="1" s="1"/>
  <c r="Q45" i="1" s="1"/>
  <c r="J45" i="1"/>
  <c r="K45" i="1" s="1"/>
  <c r="I45" i="1"/>
  <c r="H45" i="1"/>
  <c r="G45" i="1"/>
  <c r="E45" i="1"/>
  <c r="D45" i="1"/>
  <c r="C45" i="1"/>
  <c r="B45" i="1"/>
  <c r="U44" i="1"/>
  <c r="T44" i="1"/>
  <c r="X44" i="1" s="1"/>
  <c r="N44" i="1"/>
  <c r="O44" i="1" s="1"/>
  <c r="P44" i="1" s="1"/>
  <c r="Q44" i="1" s="1"/>
  <c r="M44" i="1"/>
  <c r="I44" i="1"/>
  <c r="G44" i="1"/>
  <c r="J44" i="1" s="1"/>
  <c r="K44" i="1" s="1"/>
  <c r="D44" i="1"/>
  <c r="E44" i="1" s="1"/>
  <c r="C44" i="1"/>
  <c r="B44" i="1"/>
  <c r="U43" i="1"/>
  <c r="X43" i="1" s="1"/>
  <c r="T43" i="1"/>
  <c r="M43" i="1"/>
  <c r="N43" i="1" s="1"/>
  <c r="O43" i="1" s="1"/>
  <c r="P43" i="1" s="1"/>
  <c r="Q43" i="1" s="1"/>
  <c r="J43" i="1"/>
  <c r="K43" i="1" s="1"/>
  <c r="H43" i="1"/>
  <c r="G43" i="1"/>
  <c r="I43" i="1" s="1"/>
  <c r="E43" i="1"/>
  <c r="D43" i="1"/>
  <c r="C43" i="1"/>
  <c r="B43" i="1"/>
  <c r="X42" i="1"/>
  <c r="U42" i="1"/>
  <c r="T42" i="1"/>
  <c r="N42" i="1"/>
  <c r="O42" i="1" s="1"/>
  <c r="P42" i="1" s="1"/>
  <c r="Q42" i="1" s="1"/>
  <c r="M42" i="1"/>
  <c r="G42" i="1"/>
  <c r="H42" i="1" s="1"/>
  <c r="D42" i="1"/>
  <c r="E42" i="1" s="1"/>
  <c r="C42" i="1"/>
  <c r="B42" i="1"/>
  <c r="U41" i="1"/>
  <c r="T41" i="1"/>
  <c r="X41" i="1" s="1"/>
  <c r="M41" i="1"/>
  <c r="N41" i="1" s="1"/>
  <c r="O41" i="1" s="1"/>
  <c r="P41" i="1" s="1"/>
  <c r="Q41" i="1" s="1"/>
  <c r="J41" i="1"/>
  <c r="K41" i="1" s="1"/>
  <c r="I41" i="1"/>
  <c r="H41" i="1"/>
  <c r="G41" i="1"/>
  <c r="E41" i="1"/>
  <c r="D41" i="1"/>
  <c r="C41" i="1"/>
  <c r="B41" i="1"/>
  <c r="X40" i="1"/>
  <c r="U40" i="1"/>
  <c r="T40" i="1"/>
  <c r="N40" i="1"/>
  <c r="O40" i="1" s="1"/>
  <c r="P40" i="1" s="1"/>
  <c r="Q40" i="1" s="1"/>
  <c r="M40" i="1"/>
  <c r="G40" i="1"/>
  <c r="J40" i="1" s="1"/>
  <c r="K40" i="1" s="1"/>
  <c r="D40" i="1"/>
  <c r="E40" i="1" s="1"/>
  <c r="C40" i="1"/>
  <c r="B40" i="1"/>
  <c r="U39" i="1"/>
  <c r="X39" i="1" s="1"/>
  <c r="T39" i="1"/>
  <c r="M39" i="1"/>
  <c r="N39" i="1" s="1"/>
  <c r="O39" i="1" s="1"/>
  <c r="P39" i="1" s="1"/>
  <c r="Q39" i="1" s="1"/>
  <c r="J39" i="1"/>
  <c r="K39" i="1" s="1"/>
  <c r="H39" i="1"/>
  <c r="G39" i="1"/>
  <c r="I39" i="1" s="1"/>
  <c r="E39" i="1"/>
  <c r="D39" i="1"/>
  <c r="C39" i="1"/>
  <c r="B39" i="1"/>
  <c r="U38" i="1"/>
  <c r="T38" i="1"/>
  <c r="X38" i="1" s="1"/>
  <c r="N38" i="1"/>
  <c r="O38" i="1" s="1"/>
  <c r="P38" i="1" s="1"/>
  <c r="Q38" i="1" s="1"/>
  <c r="M38" i="1"/>
  <c r="I38" i="1"/>
  <c r="G38" i="1"/>
  <c r="H38" i="1" s="1"/>
  <c r="D38" i="1"/>
  <c r="E38" i="1" s="1"/>
  <c r="C38" i="1"/>
  <c r="B38" i="1"/>
  <c r="U37" i="1"/>
  <c r="T37" i="1"/>
  <c r="X37" i="1" s="1"/>
  <c r="M37" i="1"/>
  <c r="N37" i="1" s="1"/>
  <c r="O37" i="1" s="1"/>
  <c r="P37" i="1" s="1"/>
  <c r="Q37" i="1" s="1"/>
  <c r="J37" i="1"/>
  <c r="K37" i="1" s="1"/>
  <c r="I37" i="1"/>
  <c r="H37" i="1"/>
  <c r="G37" i="1"/>
  <c r="E37" i="1"/>
  <c r="D37" i="1"/>
  <c r="C37" i="1"/>
  <c r="B37" i="1"/>
  <c r="X36" i="1"/>
  <c r="U36" i="1"/>
  <c r="T36" i="1"/>
  <c r="N36" i="1"/>
  <c r="O36" i="1" s="1"/>
  <c r="P36" i="1" s="1"/>
  <c r="Q36" i="1" s="1"/>
  <c r="M36" i="1"/>
  <c r="G36" i="1"/>
  <c r="J36" i="1" s="1"/>
  <c r="K36" i="1" s="1"/>
  <c r="D36" i="1"/>
  <c r="E36" i="1" s="1"/>
  <c r="C36" i="1"/>
  <c r="B36" i="1"/>
  <c r="U35" i="1"/>
  <c r="X35" i="1" s="1"/>
  <c r="T35" i="1"/>
  <c r="M35" i="1"/>
  <c r="N35" i="1" s="1"/>
  <c r="O35" i="1" s="1"/>
  <c r="P35" i="1" s="1"/>
  <c r="Q35" i="1" s="1"/>
  <c r="J35" i="1"/>
  <c r="K35" i="1" s="1"/>
  <c r="H35" i="1"/>
  <c r="G35" i="1"/>
  <c r="I35" i="1" s="1"/>
  <c r="E35" i="1"/>
  <c r="D35" i="1"/>
  <c r="C35" i="1"/>
  <c r="B35" i="1"/>
  <c r="U34" i="1"/>
  <c r="T34" i="1"/>
  <c r="X34" i="1" s="1"/>
  <c r="N34" i="1"/>
  <c r="O34" i="1" s="1"/>
  <c r="P34" i="1" s="1"/>
  <c r="Q34" i="1" s="1"/>
  <c r="M34" i="1"/>
  <c r="I34" i="1"/>
  <c r="G34" i="1"/>
  <c r="H34" i="1" s="1"/>
  <c r="D34" i="1"/>
  <c r="E34" i="1" s="1"/>
  <c r="C34" i="1"/>
  <c r="B34" i="1"/>
  <c r="U33" i="1"/>
  <c r="T33" i="1"/>
  <c r="X33" i="1" s="1"/>
  <c r="M33" i="1"/>
  <c r="N33" i="1" s="1"/>
  <c r="O33" i="1" s="1"/>
  <c r="P33" i="1" s="1"/>
  <c r="Q33" i="1" s="1"/>
  <c r="J33" i="1"/>
  <c r="K33" i="1" s="1"/>
  <c r="I33" i="1"/>
  <c r="H33" i="1"/>
  <c r="G33" i="1"/>
  <c r="E33" i="1"/>
  <c r="D33" i="1"/>
  <c r="C33" i="1"/>
  <c r="B33" i="1"/>
  <c r="W32" i="1"/>
  <c r="V32" i="1"/>
  <c r="U32" i="1"/>
  <c r="T32" i="1"/>
  <c r="X32" i="1" s="1"/>
  <c r="P32" i="1"/>
  <c r="O32" i="1"/>
  <c r="N32" i="1"/>
  <c r="M32" i="1"/>
  <c r="Q32" i="1" s="1"/>
  <c r="J32" i="1"/>
  <c r="I32" i="1"/>
  <c r="H32" i="1"/>
  <c r="G32" i="1"/>
  <c r="K32" i="1" s="1"/>
  <c r="D32" i="1"/>
  <c r="C32" i="1"/>
  <c r="E32" i="1" s="1"/>
  <c r="Z32" i="1" s="1"/>
  <c r="B32" i="1"/>
  <c r="W31" i="1"/>
  <c r="V31" i="1"/>
  <c r="U31" i="1"/>
  <c r="T31" i="1"/>
  <c r="X31" i="1" s="1"/>
  <c r="P31" i="1"/>
  <c r="O31" i="1"/>
  <c r="N31" i="1"/>
  <c r="M31" i="1"/>
  <c r="Q31" i="1" s="1"/>
  <c r="J31" i="1"/>
  <c r="I31" i="1"/>
  <c r="H31" i="1"/>
  <c r="G31" i="1"/>
  <c r="K31" i="1" s="1"/>
  <c r="D31" i="1"/>
  <c r="C31" i="1"/>
  <c r="E31" i="1" s="1"/>
  <c r="Z31" i="1" s="1"/>
  <c r="B31" i="1"/>
  <c r="W30" i="1"/>
  <c r="V30" i="1"/>
  <c r="U30" i="1"/>
  <c r="T30" i="1"/>
  <c r="X30" i="1" s="1"/>
  <c r="P30" i="1"/>
  <c r="O30" i="1"/>
  <c r="N30" i="1"/>
  <c r="M30" i="1"/>
  <c r="Q30" i="1" s="1"/>
  <c r="J30" i="1"/>
  <c r="I30" i="1"/>
  <c r="H30" i="1"/>
  <c r="G30" i="1"/>
  <c r="K30" i="1" s="1"/>
  <c r="D30" i="1"/>
  <c r="C30" i="1"/>
  <c r="E30" i="1" s="1"/>
  <c r="Z30" i="1" s="1"/>
  <c r="B30" i="1"/>
  <c r="W29" i="1"/>
  <c r="V29" i="1"/>
  <c r="U29" i="1"/>
  <c r="T29" i="1"/>
  <c r="X29" i="1" s="1"/>
  <c r="P29" i="1"/>
  <c r="O29" i="1"/>
  <c r="N29" i="1"/>
  <c r="M29" i="1"/>
  <c r="Q29" i="1" s="1"/>
  <c r="J29" i="1"/>
  <c r="I29" i="1"/>
  <c r="H29" i="1"/>
  <c r="G29" i="1"/>
  <c r="K29" i="1" s="1"/>
  <c r="D29" i="1"/>
  <c r="C29" i="1"/>
  <c r="E29" i="1" s="1"/>
  <c r="Z29" i="1" s="1"/>
  <c r="B29" i="1"/>
  <c r="W28" i="1"/>
  <c r="V28" i="1"/>
  <c r="U28" i="1"/>
  <c r="T28" i="1"/>
  <c r="X28" i="1" s="1"/>
  <c r="P28" i="1"/>
  <c r="O28" i="1"/>
  <c r="N28" i="1"/>
  <c r="M28" i="1"/>
  <c r="Q28" i="1" s="1"/>
  <c r="J28" i="1"/>
  <c r="I28" i="1"/>
  <c r="H28" i="1"/>
  <c r="G28" i="1"/>
  <c r="K28" i="1" s="1"/>
  <c r="D28" i="1"/>
  <c r="C28" i="1"/>
  <c r="E28" i="1" s="1"/>
  <c r="Z28" i="1" s="1"/>
  <c r="B28" i="1"/>
  <c r="W27" i="1"/>
  <c r="V27" i="1"/>
  <c r="U27" i="1"/>
  <c r="T27" i="1"/>
  <c r="X27" i="1" s="1"/>
  <c r="P27" i="1"/>
  <c r="O27" i="1"/>
  <c r="N27" i="1"/>
  <c r="M27" i="1"/>
  <c r="Q27" i="1" s="1"/>
  <c r="J27" i="1"/>
  <c r="I27" i="1"/>
  <c r="H27" i="1"/>
  <c r="G27" i="1"/>
  <c r="K27" i="1" s="1"/>
  <c r="D27" i="1"/>
  <c r="C27" i="1"/>
  <c r="E27" i="1" s="1"/>
  <c r="Z27" i="1" s="1"/>
  <c r="B27" i="1"/>
  <c r="W26" i="1"/>
  <c r="V26" i="1"/>
  <c r="U26" i="1"/>
  <c r="T26" i="1"/>
  <c r="X26" i="1" s="1"/>
  <c r="P26" i="1"/>
  <c r="O26" i="1"/>
  <c r="N26" i="1"/>
  <c r="M26" i="1"/>
  <c r="Q26" i="1" s="1"/>
  <c r="J26" i="1"/>
  <c r="I26" i="1"/>
  <c r="H26" i="1"/>
  <c r="G26" i="1"/>
  <c r="K26" i="1" s="1"/>
  <c r="D26" i="1"/>
  <c r="C26" i="1"/>
  <c r="E26" i="1" s="1"/>
  <c r="Z26" i="1" s="1"/>
  <c r="B26" i="1"/>
  <c r="W25" i="1"/>
  <c r="V25" i="1"/>
  <c r="U25" i="1"/>
  <c r="T25" i="1"/>
  <c r="X25" i="1" s="1"/>
  <c r="P25" i="1"/>
  <c r="O25" i="1"/>
  <c r="N25" i="1"/>
  <c r="M25" i="1"/>
  <c r="Q25" i="1" s="1"/>
  <c r="J25" i="1"/>
  <c r="I25" i="1"/>
  <c r="H25" i="1"/>
  <c r="G25" i="1"/>
  <c r="K25" i="1" s="1"/>
  <c r="D25" i="1"/>
  <c r="C25" i="1"/>
  <c r="E25" i="1" s="1"/>
  <c r="Z25" i="1" s="1"/>
  <c r="B25" i="1"/>
  <c r="W24" i="1"/>
  <c r="V24" i="1"/>
  <c r="U24" i="1"/>
  <c r="T24" i="1"/>
  <c r="X24" i="1" s="1"/>
  <c r="P24" i="1"/>
  <c r="O24" i="1"/>
  <c r="N24" i="1"/>
  <c r="M24" i="1"/>
  <c r="Q24" i="1" s="1"/>
  <c r="J24" i="1"/>
  <c r="I24" i="1"/>
  <c r="H24" i="1"/>
  <c r="G24" i="1"/>
  <c r="K24" i="1" s="1"/>
  <c r="D24" i="1"/>
  <c r="C24" i="1"/>
  <c r="E24" i="1" s="1"/>
  <c r="Z24" i="1" s="1"/>
  <c r="B24" i="1"/>
  <c r="W23" i="1"/>
  <c r="V23" i="1"/>
  <c r="U23" i="1"/>
  <c r="T23" i="1"/>
  <c r="X23" i="1" s="1"/>
  <c r="P23" i="1"/>
  <c r="O23" i="1"/>
  <c r="N23" i="1"/>
  <c r="M23" i="1"/>
  <c r="Q23" i="1" s="1"/>
  <c r="J23" i="1"/>
  <c r="I23" i="1"/>
  <c r="H23" i="1"/>
  <c r="G23" i="1"/>
  <c r="K23" i="1" s="1"/>
  <c r="D23" i="1"/>
  <c r="C23" i="1"/>
  <c r="E23" i="1" s="1"/>
  <c r="Z23" i="1" s="1"/>
  <c r="B23" i="1"/>
  <c r="W22" i="1"/>
  <c r="V22" i="1"/>
  <c r="U22" i="1"/>
  <c r="T22" i="1"/>
  <c r="X22" i="1" s="1"/>
  <c r="P22" i="1"/>
  <c r="O22" i="1"/>
  <c r="N22" i="1"/>
  <c r="M22" i="1"/>
  <c r="Q22" i="1" s="1"/>
  <c r="J22" i="1"/>
  <c r="I22" i="1"/>
  <c r="H22" i="1"/>
  <c r="G22" i="1"/>
  <c r="K22" i="1" s="1"/>
  <c r="D22" i="1"/>
  <c r="C22" i="1"/>
  <c r="E22" i="1" s="1"/>
  <c r="Z22" i="1" s="1"/>
  <c r="B22" i="1"/>
  <c r="W21" i="1"/>
  <c r="V21" i="1"/>
  <c r="U21" i="1"/>
  <c r="T21" i="1"/>
  <c r="X21" i="1" s="1"/>
  <c r="P21" i="1"/>
  <c r="O21" i="1"/>
  <c r="N21" i="1"/>
  <c r="M21" i="1"/>
  <c r="Q21" i="1" s="1"/>
  <c r="J21" i="1"/>
  <c r="I21" i="1"/>
  <c r="H21" i="1"/>
  <c r="G21" i="1"/>
  <c r="K21" i="1" s="1"/>
  <c r="D21" i="1"/>
  <c r="C21" i="1"/>
  <c r="E21" i="1" s="1"/>
  <c r="Z21" i="1" s="1"/>
  <c r="B21" i="1"/>
  <c r="W20" i="1"/>
  <c r="V20" i="1"/>
  <c r="U20" i="1"/>
  <c r="T20" i="1"/>
  <c r="X20" i="1" s="1"/>
  <c r="P20" i="1"/>
  <c r="O20" i="1"/>
  <c r="N20" i="1"/>
  <c r="M20" i="1"/>
  <c r="Q20" i="1" s="1"/>
  <c r="J20" i="1"/>
  <c r="I20" i="1"/>
  <c r="H20" i="1"/>
  <c r="G20" i="1"/>
  <c r="K20" i="1" s="1"/>
  <c r="D20" i="1"/>
  <c r="C20" i="1"/>
  <c r="E20" i="1" s="1"/>
  <c r="Z20" i="1" s="1"/>
  <c r="B20" i="1"/>
  <c r="W19" i="1"/>
  <c r="V19" i="1"/>
  <c r="U19" i="1"/>
  <c r="T19" i="1"/>
  <c r="X19" i="1" s="1"/>
  <c r="P19" i="1"/>
  <c r="O19" i="1"/>
  <c r="N19" i="1"/>
  <c r="M19" i="1"/>
  <c r="Q19" i="1" s="1"/>
  <c r="J19" i="1"/>
  <c r="I19" i="1"/>
  <c r="H19" i="1"/>
  <c r="G19" i="1"/>
  <c r="K19" i="1" s="1"/>
  <c r="D19" i="1"/>
  <c r="C19" i="1"/>
  <c r="E19" i="1" s="1"/>
  <c r="Z19" i="1" s="1"/>
  <c r="B19" i="1"/>
  <c r="W18" i="1"/>
  <c r="V18" i="1"/>
  <c r="U18" i="1"/>
  <c r="T18" i="1"/>
  <c r="X18" i="1" s="1"/>
  <c r="P18" i="1"/>
  <c r="O18" i="1"/>
  <c r="N18" i="1"/>
  <c r="M18" i="1"/>
  <c r="Q18" i="1" s="1"/>
  <c r="J18" i="1"/>
  <c r="I18" i="1"/>
  <c r="H18" i="1"/>
  <c r="G18" i="1"/>
  <c r="K18" i="1" s="1"/>
  <c r="D18" i="1"/>
  <c r="C18" i="1"/>
  <c r="E18" i="1" s="1"/>
  <c r="Z18" i="1" s="1"/>
  <c r="B18" i="1"/>
  <c r="W17" i="1"/>
  <c r="V17" i="1"/>
  <c r="U17" i="1"/>
  <c r="T17" i="1"/>
  <c r="X17" i="1" s="1"/>
  <c r="P17" i="1"/>
  <c r="O17" i="1"/>
  <c r="N17" i="1"/>
  <c r="M17" i="1"/>
  <c r="Q17" i="1" s="1"/>
  <c r="J17" i="1"/>
  <c r="I17" i="1"/>
  <c r="H17" i="1"/>
  <c r="G17" i="1"/>
  <c r="K17" i="1" s="1"/>
  <c r="D17" i="1"/>
  <c r="C17" i="1"/>
  <c r="E17" i="1" s="1"/>
  <c r="Z17" i="1" s="1"/>
  <c r="B17" i="1"/>
  <c r="W16" i="1"/>
  <c r="V16" i="1"/>
  <c r="U16" i="1"/>
  <c r="T16" i="1"/>
  <c r="P16" i="1"/>
  <c r="O16" i="1"/>
  <c r="N16" i="1"/>
  <c r="M16" i="1"/>
  <c r="Q16" i="1" s="1"/>
  <c r="J16" i="1"/>
  <c r="I16" i="1"/>
  <c r="H16" i="1"/>
  <c r="G16" i="1"/>
  <c r="K16" i="1" s="1"/>
  <c r="D16" i="1"/>
  <c r="C16" i="1"/>
  <c r="E16" i="1" s="1"/>
  <c r="Z16" i="1" s="1"/>
  <c r="B16" i="1"/>
  <c r="W15" i="1"/>
  <c r="V15" i="1"/>
  <c r="U15" i="1"/>
  <c r="T15" i="1"/>
  <c r="P15" i="1"/>
  <c r="O15" i="1"/>
  <c r="N15" i="1"/>
  <c r="M15" i="1"/>
  <c r="Q15" i="1" s="1"/>
  <c r="J15" i="1"/>
  <c r="I15" i="1"/>
  <c r="H15" i="1"/>
  <c r="G15" i="1"/>
  <c r="K15" i="1" s="1"/>
  <c r="D15" i="1"/>
  <c r="C15" i="1"/>
  <c r="E15" i="1" s="1"/>
  <c r="Z15" i="1" s="1"/>
  <c r="B15" i="1"/>
  <c r="W14" i="1"/>
  <c r="V14" i="1"/>
  <c r="U14" i="1"/>
  <c r="T14" i="1"/>
  <c r="P14" i="1"/>
  <c r="O14" i="1"/>
  <c r="N14" i="1"/>
  <c r="M14" i="1"/>
  <c r="Q14" i="1" s="1"/>
  <c r="J14" i="1"/>
  <c r="I14" i="1"/>
  <c r="H14" i="1"/>
  <c r="G14" i="1"/>
  <c r="K14" i="1" s="1"/>
  <c r="D14" i="1"/>
  <c r="C14" i="1"/>
  <c r="E14" i="1" s="1"/>
  <c r="Z14" i="1" s="1"/>
  <c r="B14" i="1"/>
  <c r="W13" i="1"/>
  <c r="V13" i="1"/>
  <c r="U13" i="1"/>
  <c r="T13" i="1"/>
  <c r="P13" i="1"/>
  <c r="O13" i="1"/>
  <c r="N13" i="1"/>
  <c r="M13" i="1"/>
  <c r="Q13" i="1" s="1"/>
  <c r="J13" i="1"/>
  <c r="I13" i="1"/>
  <c r="H13" i="1"/>
  <c r="G13" i="1"/>
  <c r="K13" i="1" s="1"/>
  <c r="D13" i="1"/>
  <c r="C13" i="1"/>
  <c r="E13" i="1" s="1"/>
  <c r="Z13" i="1" s="1"/>
  <c r="B13" i="1"/>
  <c r="W12" i="1"/>
  <c r="V12" i="1"/>
  <c r="U12" i="1"/>
  <c r="T12" i="1"/>
  <c r="P12" i="1"/>
  <c r="O12" i="1"/>
  <c r="N12" i="1"/>
  <c r="M12" i="1"/>
  <c r="Q12" i="1" s="1"/>
  <c r="J12" i="1"/>
  <c r="I12" i="1"/>
  <c r="H12" i="1"/>
  <c r="G12" i="1"/>
  <c r="K12" i="1" s="1"/>
  <c r="D12" i="1"/>
  <c r="C12" i="1"/>
  <c r="E12" i="1" s="1"/>
  <c r="Z12" i="1" s="1"/>
  <c r="B12" i="1"/>
  <c r="W11" i="1"/>
  <c r="V11" i="1"/>
  <c r="U11" i="1"/>
  <c r="T11" i="1"/>
  <c r="P11" i="1"/>
  <c r="O11" i="1"/>
  <c r="N11" i="1"/>
  <c r="M11" i="1"/>
  <c r="Q11" i="1" s="1"/>
  <c r="J11" i="1"/>
  <c r="I11" i="1"/>
  <c r="H11" i="1"/>
  <c r="G11" i="1"/>
  <c r="K11" i="1" s="1"/>
  <c r="D11" i="1"/>
  <c r="C11" i="1"/>
  <c r="E11" i="1" s="1"/>
  <c r="Z11" i="1" s="1"/>
  <c r="B11" i="1"/>
  <c r="W10" i="1"/>
  <c r="V10" i="1"/>
  <c r="U10" i="1"/>
  <c r="T10" i="1"/>
  <c r="P10" i="1"/>
  <c r="O10" i="1"/>
  <c r="N10" i="1"/>
  <c r="M10" i="1"/>
  <c r="Q10" i="1" s="1"/>
  <c r="J10" i="1"/>
  <c r="I10" i="1"/>
  <c r="H10" i="1"/>
  <c r="G10" i="1"/>
  <c r="K10" i="1" s="1"/>
  <c r="D10" i="1"/>
  <c r="C10" i="1"/>
  <c r="E10" i="1" s="1"/>
  <c r="Z10" i="1" s="1"/>
  <c r="B10" i="1"/>
  <c r="W9" i="1"/>
  <c r="V9" i="1"/>
  <c r="U9" i="1"/>
  <c r="T9" i="1"/>
  <c r="P9" i="1"/>
  <c r="O9" i="1"/>
  <c r="N9" i="1"/>
  <c r="M9" i="1"/>
  <c r="Q9" i="1" s="1"/>
  <c r="J9" i="1"/>
  <c r="I9" i="1"/>
  <c r="H9" i="1"/>
  <c r="G9" i="1"/>
  <c r="K9" i="1" s="1"/>
  <c r="D9" i="1"/>
  <c r="C9" i="1"/>
  <c r="E9" i="1" s="1"/>
  <c r="Z9" i="1" s="1"/>
  <c r="B9" i="1"/>
  <c r="X8" i="1"/>
  <c r="Q8" i="1"/>
  <c r="K8" i="1"/>
  <c r="E8" i="1"/>
  <c r="Z8" i="1" s="1"/>
  <c r="X9" i="1" l="1"/>
  <c r="X10" i="1"/>
  <c r="X11" i="1"/>
  <c r="X12" i="1"/>
  <c r="X13" i="1"/>
  <c r="X14" i="1"/>
  <c r="X15" i="1"/>
  <c r="X16" i="1"/>
  <c r="I42" i="1"/>
  <c r="I46" i="1"/>
  <c r="I50" i="1"/>
  <c r="J34" i="1"/>
  <c r="K34" i="1" s="1"/>
  <c r="H36" i="1"/>
  <c r="J38" i="1"/>
  <c r="K38" i="1" s="1"/>
  <c r="H40" i="1"/>
  <c r="J42" i="1"/>
  <c r="K42" i="1" s="1"/>
  <c r="H44" i="1"/>
  <c r="J46" i="1"/>
  <c r="K46" i="1" s="1"/>
  <c r="H48" i="1"/>
  <c r="J50" i="1"/>
  <c r="K50" i="1" s="1"/>
  <c r="I36" i="1"/>
  <c r="I40" i="1"/>
</calcChain>
</file>

<file path=xl/sharedStrings.xml><?xml version="1.0" encoding="utf-8"?>
<sst xmlns="http://schemas.openxmlformats.org/spreadsheetml/2006/main" count="24" uniqueCount="16">
  <si>
    <r>
      <rPr>
        <b/>
        <i/>
        <sz val="24"/>
        <color rgb="FFFF0000"/>
        <rFont val="Georgia"/>
        <family val="1"/>
      </rPr>
      <t>Spring Semester 2024</t>
    </r>
    <r>
      <rPr>
        <b/>
        <i/>
        <sz val="28"/>
        <color rgb="FFFF0000"/>
        <rFont val="Georgia"/>
        <family val="1"/>
      </rPr>
      <t xml:space="preserve">
</t>
    </r>
    <r>
      <rPr>
        <b/>
        <i/>
        <sz val="16"/>
        <color rgb="FFFF0000"/>
        <rFont val="Georgia"/>
        <family val="1"/>
      </rPr>
      <t>(SIS Term 2242)</t>
    </r>
  </si>
  <si>
    <t xml:space="preserve"> Tuition Rates</t>
  </si>
  <si>
    <t>Credits</t>
  </si>
  <si>
    <t>Virginia I/S,
Military I/S Active,
Military Dep,
E-rate I/S,
Dual Enroll,
Reciprcl</t>
  </si>
  <si>
    <t>Act
Fee</t>
  </si>
  <si>
    <t>Main
fee</t>
  </si>
  <si>
    <t>Virginia I/S,
Military,
Veterans
&amp; Mil Dep
Active 
Duty,
E-rate I/S,
Dual Enroll,
Reciprcl
w/Act
w/Main</t>
  </si>
  <si>
    <t xml:space="preserve">
Out
State 
O/S
Tuition
Only</t>
  </si>
  <si>
    <t>Capital
fee</t>
  </si>
  <si>
    <t>Out-state O/S tuition
w/cap
w/act fee
w/maint</t>
  </si>
  <si>
    <t>Business,
Out of state
O/S
Contr
Tuition</t>
  </si>
  <si>
    <t>Business,
Out-state Cont
Tuition
w/Cap,
w/Act fee,
w/Main fee</t>
  </si>
  <si>
    <t xml:space="preserve">   Credits</t>
  </si>
  <si>
    <t>E-rate
(O/S)
Out of State,
Distance
learning courses</t>
  </si>
  <si>
    <t>E-rate
(O/S)
Out of State,
w/cap fee
w/Act fee
w/Main</t>
  </si>
  <si>
    <t>Military
Contract
O/S
w/Cap fee
w/Act
w/Main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</si>
</sst>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28"/>
      <color rgb="FFFF0000"/>
      <name val="Georgia"/>
      <family val="1"/>
    </font>
    <font>
      <b/>
      <i/>
      <sz val="24"/>
      <color rgb="FFFF0000"/>
      <name val="Georgia"/>
      <family val="1"/>
    </font>
    <font>
      <b/>
      <i/>
      <sz val="16"/>
      <color rgb="FFFF0000"/>
      <name val="Georgia"/>
      <family val="1"/>
    </font>
    <font>
      <b/>
      <i/>
      <sz val="18"/>
      <color rgb="FFFF0000"/>
      <name val="Arial"/>
      <family val="2"/>
    </font>
    <font>
      <b/>
      <i/>
      <sz val="22"/>
      <color rgb="FFFF0000"/>
      <name val="Arial"/>
      <family val="2"/>
    </font>
    <font>
      <sz val="10"/>
      <color rgb="FF0070C0"/>
      <name val="Arial"/>
      <family val="2"/>
    </font>
    <font>
      <b/>
      <i/>
      <sz val="20"/>
      <color rgb="FF0070C0"/>
      <name val="Georgia"/>
      <family val="1"/>
    </font>
    <font>
      <i/>
      <sz val="8"/>
      <color rgb="FF0070C0"/>
      <name val="Arial"/>
      <family val="2"/>
    </font>
    <font>
      <i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8"/>
      <color rgb="FF0070C0"/>
      <name val="Arial"/>
      <family val="2"/>
    </font>
    <font>
      <b/>
      <sz val="14"/>
      <color rgb="FF0070C0"/>
      <name val="Arial"/>
      <family val="2"/>
    </font>
    <font>
      <b/>
      <i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C9B7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2" fillId="0" borderId="0" xfId="0" applyNumberFormat="1" applyFont="1" applyFill="1"/>
    <xf numFmtId="4" fontId="3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" fontId="0" fillId="0" borderId="0" xfId="0" applyNumberFormat="1"/>
    <xf numFmtId="2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9" fillId="0" borderId="0" xfId="0" applyFont="1" applyFill="1"/>
    <xf numFmtId="2" fontId="10" fillId="0" borderId="0" xfId="0" applyNumberFormat="1" applyFont="1" applyFill="1" applyAlignment="1">
      <alignment horizontal="center"/>
    </xf>
    <xf numFmtId="4" fontId="11" fillId="0" borderId="0" xfId="0" applyNumberFormat="1" applyFont="1" applyFill="1" applyBorder="1" applyAlignment="1">
      <alignment horizontal="center" wrapText="1"/>
    </xf>
    <xf numFmtId="4" fontId="12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/>
    <xf numFmtId="2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4" fontId="12" fillId="0" borderId="1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 textRotation="90"/>
    </xf>
    <xf numFmtId="4" fontId="3" fillId="0" borderId="2" xfId="0" applyNumberFormat="1" applyFont="1" applyBorder="1" applyAlignment="1">
      <alignment horizontal="center" wrapText="1"/>
    </xf>
    <xf numFmtId="4" fontId="16" fillId="0" borderId="2" xfId="0" applyNumberFormat="1" applyFont="1" applyBorder="1" applyAlignment="1">
      <alignment horizontal="center" wrapText="1"/>
    </xf>
    <xf numFmtId="4" fontId="3" fillId="3" borderId="2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3" fillId="4" borderId="2" xfId="0" applyNumberFormat="1" applyFont="1" applyFill="1" applyBorder="1" applyAlignment="1">
      <alignment horizontal="center" wrapText="1"/>
    </xf>
    <xf numFmtId="4" fontId="3" fillId="5" borderId="2" xfId="0" applyNumberFormat="1" applyFont="1" applyFill="1" applyBorder="1" applyAlignment="1">
      <alignment horizontal="center" wrapText="1"/>
    </xf>
    <xf numFmtId="4" fontId="17" fillId="0" borderId="2" xfId="0" applyNumberFormat="1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wrapText="1"/>
    </xf>
    <xf numFmtId="4" fontId="3" fillId="6" borderId="2" xfId="0" applyNumberFormat="1" applyFont="1" applyFill="1" applyBorder="1" applyAlignment="1">
      <alignment horizontal="center" wrapText="1"/>
    </xf>
    <xf numFmtId="4" fontId="3" fillId="7" borderId="2" xfId="0" applyNumberFormat="1" applyFont="1" applyFill="1" applyBorder="1" applyAlignment="1">
      <alignment horizontal="center" wrapText="1"/>
    </xf>
    <xf numFmtId="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3" fillId="2" borderId="2" xfId="0" applyFont="1" applyFill="1" applyBorder="1"/>
    <xf numFmtId="4" fontId="3" fillId="0" borderId="2" xfId="0" applyNumberFormat="1" applyFont="1" applyBorder="1"/>
    <xf numFmtId="4" fontId="3" fillId="3" borderId="2" xfId="0" applyNumberFormat="1" applyFont="1" applyFill="1" applyBorder="1"/>
    <xf numFmtId="2" fontId="3" fillId="0" borderId="2" xfId="0" applyNumberFormat="1" applyFont="1" applyBorder="1"/>
    <xf numFmtId="4" fontId="3" fillId="0" borderId="2" xfId="0" applyNumberFormat="1" applyFont="1" applyFill="1" applyBorder="1"/>
    <xf numFmtId="4" fontId="3" fillId="4" borderId="2" xfId="0" applyNumberFormat="1" applyFont="1" applyFill="1" applyBorder="1"/>
    <xf numFmtId="4" fontId="17" fillId="5" borderId="2" xfId="0" applyNumberFormat="1" applyFont="1" applyFill="1" applyBorder="1"/>
    <xf numFmtId="4" fontId="17" fillId="0" borderId="2" xfId="0" applyNumberFormat="1" applyFont="1" applyFill="1" applyBorder="1"/>
    <xf numFmtId="0" fontId="3" fillId="2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4" fontId="3" fillId="6" borderId="2" xfId="0" applyNumberFormat="1" applyFont="1" applyFill="1" applyBorder="1"/>
    <xf numFmtId="4" fontId="3" fillId="7" borderId="2" xfId="0" applyNumberFormat="1" applyFont="1" applyFill="1" applyBorder="1"/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8" fillId="0" borderId="0" xfId="0" applyFont="1" applyFill="1"/>
    <xf numFmtId="0" fontId="3" fillId="2" borderId="3" xfId="0" applyFont="1" applyFill="1" applyBorder="1"/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3" xfId="0" applyNumberFormat="1" applyFont="1" applyBorder="1"/>
    <xf numFmtId="4" fontId="3" fillId="0" borderId="6" xfId="0" applyNumberFormat="1" applyFont="1" applyBorder="1"/>
    <xf numFmtId="4" fontId="3" fillId="0" borderId="5" xfId="0" applyNumberFormat="1" applyFont="1" applyFill="1" applyBorder="1"/>
    <xf numFmtId="4" fontId="17" fillId="0" borderId="4" xfId="0" applyNumberFormat="1" applyFont="1" applyBorder="1"/>
    <xf numFmtId="4" fontId="17" fillId="0" borderId="6" xfId="0" applyNumberFormat="1" applyFont="1" applyFill="1" applyBorder="1"/>
    <xf numFmtId="0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0" borderId="6" xfId="0" applyNumberFormat="1" applyFont="1" applyFill="1" applyBorder="1"/>
    <xf numFmtId="4" fontId="3" fillId="0" borderId="10" xfId="0" applyNumberFormat="1" applyFont="1" applyBorder="1"/>
    <xf numFmtId="4" fontId="17" fillId="0" borderId="6" xfId="0" applyNumberFormat="1" applyFont="1" applyBorder="1"/>
    <xf numFmtId="4" fontId="3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4" fontId="2" fillId="0" borderId="0" xfId="0" applyNumberFormat="1" applyFont="1"/>
    <xf numFmtId="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</xdr:colOff>
      <xdr:row>0</xdr:row>
      <xdr:rowOff>0</xdr:rowOff>
    </xdr:from>
    <xdr:to>
      <xdr:col>4</xdr:col>
      <xdr:colOff>76827</xdr:colOff>
      <xdr:row>2</xdr:row>
      <xdr:rowOff>263768</xdr:rowOff>
    </xdr:to>
    <xdr:pic>
      <xdr:nvPicPr>
        <xdr:cNvPr id="2" name="Picture 1" descr="DCC New Logo-2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53" y="0"/>
          <a:ext cx="2624399" cy="1216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463633</xdr:colOff>
      <xdr:row>1</xdr:row>
      <xdr:rowOff>691987</xdr:rowOff>
    </xdr:from>
    <xdr:to>
      <xdr:col>9</xdr:col>
      <xdr:colOff>845365</xdr:colOff>
      <xdr:row>5</xdr:row>
      <xdr:rowOff>318185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858" y="920587"/>
          <a:ext cx="4115532" cy="1159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tabSelected="1" topLeftCell="A5" zoomScale="75" zoomScaleNormal="75" workbookViewId="0">
      <selection activeCell="Z5" sqref="Z5"/>
    </sheetView>
  </sheetViews>
  <sheetFormatPr defaultColWidth="10.7109375" defaultRowHeight="18" x14ac:dyDescent="0.25"/>
  <cols>
    <col min="1" max="1" width="4.7109375" style="1" bestFit="1" customWidth="1"/>
    <col min="2" max="2" width="15.28515625" style="6" bestFit="1" customWidth="1"/>
    <col min="3" max="3" width="9" style="6" bestFit="1" customWidth="1"/>
    <col min="4" max="4" width="9.42578125" style="6" customWidth="1"/>
    <col min="5" max="5" width="14.85546875" style="70" bestFit="1" customWidth="1"/>
    <col min="6" max="6" width="3" style="6" customWidth="1"/>
    <col min="7" max="7" width="12.7109375" style="6" bestFit="1" customWidth="1"/>
    <col min="8" max="8" width="12.7109375" style="2" bestFit="1" customWidth="1"/>
    <col min="9" max="10" width="12.7109375" style="6" bestFit="1" customWidth="1"/>
    <col min="11" max="11" width="12.7109375" style="68" bestFit="1" customWidth="1"/>
    <col min="12" max="12" width="2.85546875" style="68" customWidth="1"/>
    <col min="13" max="13" width="13" style="6" bestFit="1" customWidth="1"/>
    <col min="14" max="14" width="11.28515625" style="6" bestFit="1" customWidth="1"/>
    <col min="15" max="15" width="12.7109375" style="6" bestFit="1" customWidth="1"/>
    <col min="16" max="16" width="12.7109375" style="2" bestFit="1" customWidth="1"/>
    <col min="17" max="17" width="14.140625" style="6" bestFit="1" customWidth="1"/>
    <col min="18" max="18" width="2.42578125" style="2" customWidth="1"/>
    <col min="19" max="19" width="4.28515625" style="71" bestFit="1" customWidth="1"/>
    <col min="20" max="20" width="12.7109375" style="6" bestFit="1" customWidth="1"/>
    <col min="21" max="21" width="9.42578125" style="6" bestFit="1" customWidth="1"/>
    <col min="22" max="22" width="8.5703125" style="6" customWidth="1"/>
    <col min="23" max="23" width="8.28515625" style="6" bestFit="1" customWidth="1"/>
    <col min="24" max="24" width="12.7109375" style="6" bestFit="1" customWidth="1"/>
    <col min="25" max="25" width="2.42578125" style="2" customWidth="1"/>
    <col min="26" max="26" width="13" style="70" bestFit="1" customWidth="1"/>
    <col min="27" max="34" width="10.7109375" style="6" customWidth="1"/>
  </cols>
  <sheetData>
    <row r="1" spans="1:34" x14ac:dyDescent="0.25">
      <c r="B1" s="2"/>
      <c r="C1" s="2"/>
      <c r="D1" s="2"/>
      <c r="E1" s="3"/>
      <c r="F1" s="2"/>
      <c r="G1" s="2"/>
      <c r="I1" s="2"/>
      <c r="J1" s="2"/>
      <c r="K1" s="4"/>
      <c r="L1" s="4"/>
      <c r="M1" s="2"/>
      <c r="N1" s="2"/>
      <c r="O1" s="2"/>
      <c r="Q1" s="2"/>
      <c r="S1" s="5"/>
      <c r="T1" s="2"/>
      <c r="U1" s="2"/>
      <c r="V1" s="2"/>
      <c r="W1" s="2"/>
      <c r="X1" s="2"/>
      <c r="Z1" s="3"/>
    </row>
    <row r="2" spans="1:34" ht="57" customHeight="1" x14ac:dyDescent="0.4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34" ht="27.75" x14ac:dyDescent="0.4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34" ht="18.600000000000001" customHeight="1" x14ac:dyDescent="0.3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  <c r="U4" s="14"/>
      <c r="V4" s="14"/>
      <c r="W4" s="14"/>
      <c r="X4" s="14"/>
      <c r="Y4" s="15"/>
      <c r="Z4" s="12"/>
    </row>
    <row r="5" spans="1:34" ht="18.600000000000001" customHeight="1" x14ac:dyDescent="0.3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4"/>
      <c r="V5" s="14"/>
      <c r="W5" s="14"/>
      <c r="X5" s="14"/>
      <c r="Y5" s="15"/>
      <c r="Z5" s="12"/>
    </row>
    <row r="6" spans="1:34" ht="39.6" customHeight="1" x14ac:dyDescent="0.35">
      <c r="A6" s="16"/>
      <c r="B6" s="17"/>
      <c r="C6" s="17"/>
      <c r="D6" s="17"/>
      <c r="E6" s="18"/>
      <c r="F6" s="18"/>
      <c r="G6" s="18"/>
      <c r="H6" s="18"/>
      <c r="I6" s="17"/>
      <c r="J6" s="17"/>
      <c r="K6" s="19"/>
      <c r="L6" s="19"/>
      <c r="M6" s="15"/>
      <c r="N6" s="15"/>
      <c r="O6" s="15"/>
      <c r="P6" s="15"/>
      <c r="Q6" s="15"/>
      <c r="R6" s="15"/>
      <c r="S6" s="20"/>
      <c r="T6" s="21"/>
      <c r="U6" s="21"/>
      <c r="V6" s="21"/>
      <c r="W6" s="21"/>
      <c r="X6" s="21"/>
      <c r="Y6" s="15"/>
      <c r="Z6" s="22"/>
    </row>
    <row r="7" spans="1:34" s="36" customFormat="1" ht="234.75" x14ac:dyDescent="0.3">
      <c r="A7" s="23" t="s">
        <v>2</v>
      </c>
      <c r="B7" s="24" t="s">
        <v>3</v>
      </c>
      <c r="C7" s="25" t="s">
        <v>4</v>
      </c>
      <c r="D7" s="24" t="s">
        <v>5</v>
      </c>
      <c r="E7" s="26" t="s">
        <v>6</v>
      </c>
      <c r="F7" s="25"/>
      <c r="G7" s="24" t="s">
        <v>7</v>
      </c>
      <c r="H7" s="27" t="s">
        <v>8</v>
      </c>
      <c r="I7" s="25" t="s">
        <v>4</v>
      </c>
      <c r="J7" s="24" t="s">
        <v>5</v>
      </c>
      <c r="K7" s="28" t="s">
        <v>9</v>
      </c>
      <c r="L7" s="24"/>
      <c r="M7" s="24" t="s">
        <v>10</v>
      </c>
      <c r="N7" s="27" t="s">
        <v>8</v>
      </c>
      <c r="O7" s="25" t="s">
        <v>4</v>
      </c>
      <c r="P7" s="24" t="s">
        <v>5</v>
      </c>
      <c r="Q7" s="29" t="s">
        <v>11</v>
      </c>
      <c r="R7" s="30"/>
      <c r="S7" s="31" t="s">
        <v>12</v>
      </c>
      <c r="T7" s="32" t="s">
        <v>13</v>
      </c>
      <c r="U7" s="27" t="s">
        <v>8</v>
      </c>
      <c r="V7" s="25" t="s">
        <v>4</v>
      </c>
      <c r="W7" s="24" t="s">
        <v>5</v>
      </c>
      <c r="X7" s="33" t="s">
        <v>14</v>
      </c>
      <c r="Y7" s="27"/>
      <c r="Z7" s="34" t="s">
        <v>15</v>
      </c>
      <c r="AA7" s="35"/>
      <c r="AB7" s="35"/>
      <c r="AC7" s="35"/>
      <c r="AD7" s="35"/>
      <c r="AE7" s="35"/>
      <c r="AF7" s="35"/>
      <c r="AG7" s="35"/>
      <c r="AH7" s="35"/>
    </row>
    <row r="8" spans="1:34" s="50" customFormat="1" ht="24.75" customHeight="1" x14ac:dyDescent="0.25">
      <c r="A8" s="37">
        <v>1</v>
      </c>
      <c r="B8" s="38">
        <v>158.61000000000001</v>
      </c>
      <c r="C8" s="38">
        <v>2</v>
      </c>
      <c r="D8" s="38">
        <v>1</v>
      </c>
      <c r="E8" s="39">
        <f>B8+C8+D8</f>
        <v>161.61000000000001</v>
      </c>
      <c r="F8" s="38"/>
      <c r="G8" s="40">
        <v>335.21</v>
      </c>
      <c r="H8" s="41">
        <v>23.5</v>
      </c>
      <c r="I8" s="38">
        <v>2</v>
      </c>
      <c r="J8" s="38">
        <v>1</v>
      </c>
      <c r="K8" s="42">
        <f>G8+H8+I8+J8</f>
        <v>361.71</v>
      </c>
      <c r="L8" s="38"/>
      <c r="M8" s="41">
        <v>218.61</v>
      </c>
      <c r="N8" s="41">
        <v>23.5</v>
      </c>
      <c r="O8" s="38">
        <v>2</v>
      </c>
      <c r="P8" s="38">
        <v>1</v>
      </c>
      <c r="Q8" s="43">
        <f t="shared" ref="Q8:Q32" si="0">M8+N8+O8+P8</f>
        <v>245.11</v>
      </c>
      <c r="R8" s="44"/>
      <c r="S8" s="45">
        <v>1</v>
      </c>
      <c r="T8" s="46">
        <v>240.61</v>
      </c>
      <c r="U8" s="41">
        <v>23.5</v>
      </c>
      <c r="V8" s="38">
        <v>2</v>
      </c>
      <c r="W8" s="38">
        <v>1</v>
      </c>
      <c r="X8" s="47">
        <f>T8+U8+V8+W8</f>
        <v>267.11</v>
      </c>
      <c r="Y8" s="41"/>
      <c r="Z8" s="48">
        <f>E8+(23.5*A8)</f>
        <v>185.11</v>
      </c>
      <c r="AA8" s="49"/>
      <c r="AB8" s="49"/>
      <c r="AC8" s="49"/>
      <c r="AD8" s="49"/>
      <c r="AE8" s="49"/>
      <c r="AF8" s="49"/>
      <c r="AG8" s="49"/>
      <c r="AH8" s="49"/>
    </row>
    <row r="9" spans="1:34" s="50" customFormat="1" ht="24.75" customHeight="1" x14ac:dyDescent="0.25">
      <c r="A9" s="37">
        <v>2</v>
      </c>
      <c r="B9" s="38">
        <f t="shared" ref="B9:B51" si="1">$B$8*A9</f>
        <v>317.22000000000003</v>
      </c>
      <c r="C9" s="38">
        <f t="shared" ref="C9:C32" si="2">2*A9</f>
        <v>4</v>
      </c>
      <c r="D9" s="38">
        <f t="shared" ref="D9:D51" si="3">A9*1</f>
        <v>2</v>
      </c>
      <c r="E9" s="39">
        <f t="shared" ref="E9:E32" si="4">B9+C9+D9</f>
        <v>323.22000000000003</v>
      </c>
      <c r="F9" s="38"/>
      <c r="G9" s="38">
        <f>$G$8*A9</f>
        <v>670.42</v>
      </c>
      <c r="H9" s="41">
        <f>23.5*A9</f>
        <v>47</v>
      </c>
      <c r="I9" s="38">
        <f>2*A9</f>
        <v>4</v>
      </c>
      <c r="J9" s="38">
        <f>1*A9</f>
        <v>2</v>
      </c>
      <c r="K9" s="42">
        <f t="shared" ref="K9:K32" si="5">G9+H9+I9+J9</f>
        <v>723.42</v>
      </c>
      <c r="L9" s="38"/>
      <c r="M9" s="41">
        <f t="shared" ref="M9:M51" si="6">$M$8*A9</f>
        <v>437.22</v>
      </c>
      <c r="N9" s="41">
        <f>23.5*A9</f>
        <v>47</v>
      </c>
      <c r="O9" s="38">
        <f>2*A9</f>
        <v>4</v>
      </c>
      <c r="P9" s="38">
        <f>1*A9</f>
        <v>2</v>
      </c>
      <c r="Q9" s="43">
        <f t="shared" si="0"/>
        <v>490.22</v>
      </c>
      <c r="R9" s="44"/>
      <c r="S9" s="45">
        <v>2</v>
      </c>
      <c r="T9" s="38">
        <f>$T$8*A9</f>
        <v>481.22</v>
      </c>
      <c r="U9" s="38">
        <f>23.5*A9</f>
        <v>47</v>
      </c>
      <c r="V9" s="38">
        <f>2*A9</f>
        <v>4</v>
      </c>
      <c r="W9" s="38">
        <f>1*A9</f>
        <v>2</v>
      </c>
      <c r="X9" s="47">
        <f t="shared" ref="X9:X51" si="7">T9+U9+V9+W9</f>
        <v>534.22</v>
      </c>
      <c r="Y9" s="41"/>
      <c r="Z9" s="48">
        <f>E9+(23.5*A9)</f>
        <v>370.22</v>
      </c>
      <c r="AA9" s="49"/>
      <c r="AB9" s="49"/>
      <c r="AC9" s="49"/>
      <c r="AD9" s="49"/>
      <c r="AE9" s="49"/>
      <c r="AF9" s="49"/>
      <c r="AG9" s="49"/>
      <c r="AH9" s="49"/>
    </row>
    <row r="10" spans="1:34" s="50" customFormat="1" ht="24.75" customHeight="1" x14ac:dyDescent="0.25">
      <c r="A10" s="37">
        <v>3</v>
      </c>
      <c r="B10" s="38">
        <f t="shared" si="1"/>
        <v>475.83000000000004</v>
      </c>
      <c r="C10" s="38">
        <f t="shared" si="2"/>
        <v>6</v>
      </c>
      <c r="D10" s="38">
        <f t="shared" si="3"/>
        <v>3</v>
      </c>
      <c r="E10" s="39">
        <f t="shared" si="4"/>
        <v>484.83000000000004</v>
      </c>
      <c r="F10" s="38"/>
      <c r="G10" s="38">
        <f>$G$8*A10</f>
        <v>1005.6299999999999</v>
      </c>
      <c r="H10" s="41">
        <f>23.5*A10</f>
        <v>70.5</v>
      </c>
      <c r="I10" s="38">
        <f t="shared" ref="I10:I32" si="8">2*A10</f>
        <v>6</v>
      </c>
      <c r="J10" s="38">
        <f t="shared" ref="J10:J32" si="9">1*A10</f>
        <v>3</v>
      </c>
      <c r="K10" s="42">
        <f t="shared" si="5"/>
        <v>1085.1299999999999</v>
      </c>
      <c r="L10" s="38"/>
      <c r="M10" s="41">
        <f t="shared" si="6"/>
        <v>655.83</v>
      </c>
      <c r="N10" s="41">
        <f t="shared" ref="N10:N32" si="10">23.5*A10</f>
        <v>70.5</v>
      </c>
      <c r="O10" s="38">
        <f t="shared" ref="O10:O32" si="11">2*A10</f>
        <v>6</v>
      </c>
      <c r="P10" s="38">
        <f t="shared" ref="P10:P32" si="12">1*A10</f>
        <v>3</v>
      </c>
      <c r="Q10" s="43">
        <f t="shared" si="0"/>
        <v>735.33</v>
      </c>
      <c r="R10" s="44"/>
      <c r="S10" s="45">
        <v>3</v>
      </c>
      <c r="T10" s="38">
        <f t="shared" ref="T10:T51" si="13">$T$8*A10</f>
        <v>721.83</v>
      </c>
      <c r="U10" s="38">
        <f t="shared" ref="U10:U32" si="14">23.5*A10</f>
        <v>70.5</v>
      </c>
      <c r="V10" s="38">
        <f t="shared" ref="V10:V32" si="15">2*A10</f>
        <v>6</v>
      </c>
      <c r="W10" s="38">
        <f t="shared" ref="W10:W32" si="16">1*A10</f>
        <v>3</v>
      </c>
      <c r="X10" s="47">
        <f t="shared" si="7"/>
        <v>801.33</v>
      </c>
      <c r="Y10" s="41"/>
      <c r="Z10" s="48">
        <f t="shared" ref="Z10:Z32" si="17">E10+(23.5*A10)</f>
        <v>555.33000000000004</v>
      </c>
      <c r="AA10" s="49"/>
      <c r="AB10" s="49"/>
      <c r="AC10" s="49"/>
      <c r="AD10" s="49"/>
      <c r="AE10" s="49"/>
      <c r="AF10" s="49"/>
      <c r="AG10" s="49"/>
      <c r="AH10" s="49"/>
    </row>
    <row r="11" spans="1:34" s="52" customFormat="1" ht="24.75" customHeight="1" x14ac:dyDescent="0.25">
      <c r="A11" s="37">
        <v>4</v>
      </c>
      <c r="B11" s="41">
        <f t="shared" si="1"/>
        <v>634.44000000000005</v>
      </c>
      <c r="C11" s="38">
        <f t="shared" si="2"/>
        <v>8</v>
      </c>
      <c r="D11" s="38">
        <f t="shared" si="3"/>
        <v>4</v>
      </c>
      <c r="E11" s="39">
        <f t="shared" si="4"/>
        <v>646.44000000000005</v>
      </c>
      <c r="F11" s="41"/>
      <c r="G11" s="41">
        <f>A11*$G$8</f>
        <v>1340.84</v>
      </c>
      <c r="H11" s="41">
        <f t="shared" ref="H11:H32" si="18">23.5*A11</f>
        <v>94</v>
      </c>
      <c r="I11" s="38">
        <f t="shared" si="8"/>
        <v>8</v>
      </c>
      <c r="J11" s="38">
        <f t="shared" si="9"/>
        <v>4</v>
      </c>
      <c r="K11" s="42">
        <f t="shared" si="5"/>
        <v>1446.84</v>
      </c>
      <c r="L11" s="41"/>
      <c r="M11" s="41">
        <f t="shared" si="6"/>
        <v>874.44</v>
      </c>
      <c r="N11" s="41">
        <f t="shared" si="10"/>
        <v>94</v>
      </c>
      <c r="O11" s="38">
        <f t="shared" si="11"/>
        <v>8</v>
      </c>
      <c r="P11" s="38">
        <f t="shared" si="12"/>
        <v>4</v>
      </c>
      <c r="Q11" s="43">
        <f t="shared" si="0"/>
        <v>980.44</v>
      </c>
      <c r="R11" s="44"/>
      <c r="S11" s="45">
        <v>4</v>
      </c>
      <c r="T11" s="38">
        <f t="shared" si="13"/>
        <v>962.44</v>
      </c>
      <c r="U11" s="38">
        <f t="shared" si="14"/>
        <v>94</v>
      </c>
      <c r="V11" s="38">
        <f t="shared" si="15"/>
        <v>8</v>
      </c>
      <c r="W11" s="38">
        <f t="shared" si="16"/>
        <v>4</v>
      </c>
      <c r="X11" s="47">
        <f t="shared" si="7"/>
        <v>1068.44</v>
      </c>
      <c r="Y11" s="41"/>
      <c r="Z11" s="48">
        <f t="shared" si="17"/>
        <v>740.44</v>
      </c>
      <c r="AA11" s="51"/>
      <c r="AB11" s="51"/>
      <c r="AC11" s="51"/>
      <c r="AD11" s="51"/>
      <c r="AE11" s="51"/>
      <c r="AF11" s="51"/>
      <c r="AG11" s="51"/>
      <c r="AH11" s="51"/>
    </row>
    <row r="12" spans="1:34" s="50" customFormat="1" ht="24.75" customHeight="1" x14ac:dyDescent="0.25">
      <c r="A12" s="37">
        <v>5</v>
      </c>
      <c r="B12" s="38">
        <f t="shared" si="1"/>
        <v>793.05000000000007</v>
      </c>
      <c r="C12" s="38">
        <f t="shared" si="2"/>
        <v>10</v>
      </c>
      <c r="D12" s="38">
        <f t="shared" si="3"/>
        <v>5</v>
      </c>
      <c r="E12" s="39">
        <f t="shared" si="4"/>
        <v>808.05000000000007</v>
      </c>
      <c r="F12" s="38"/>
      <c r="G12" s="41">
        <f>A12*$G$8</f>
        <v>1676.05</v>
      </c>
      <c r="H12" s="41">
        <f t="shared" si="18"/>
        <v>117.5</v>
      </c>
      <c r="I12" s="38">
        <f t="shared" si="8"/>
        <v>10</v>
      </c>
      <c r="J12" s="38">
        <f t="shared" si="9"/>
        <v>5</v>
      </c>
      <c r="K12" s="42">
        <f t="shared" si="5"/>
        <v>1808.55</v>
      </c>
      <c r="L12" s="38"/>
      <c r="M12" s="41">
        <f t="shared" si="6"/>
        <v>1093.0500000000002</v>
      </c>
      <c r="N12" s="41">
        <f t="shared" si="10"/>
        <v>117.5</v>
      </c>
      <c r="O12" s="38">
        <f t="shared" si="11"/>
        <v>10</v>
      </c>
      <c r="P12" s="38">
        <f t="shared" si="12"/>
        <v>5</v>
      </c>
      <c r="Q12" s="43">
        <f t="shared" si="0"/>
        <v>1225.5500000000002</v>
      </c>
      <c r="R12" s="44"/>
      <c r="S12" s="45">
        <v>5</v>
      </c>
      <c r="T12" s="38">
        <f t="shared" si="13"/>
        <v>1203.0500000000002</v>
      </c>
      <c r="U12" s="38">
        <f t="shared" si="14"/>
        <v>117.5</v>
      </c>
      <c r="V12" s="38">
        <f t="shared" si="15"/>
        <v>10</v>
      </c>
      <c r="W12" s="38">
        <f t="shared" si="16"/>
        <v>5</v>
      </c>
      <c r="X12" s="47">
        <f t="shared" si="7"/>
        <v>1335.5500000000002</v>
      </c>
      <c r="Y12" s="41"/>
      <c r="Z12" s="48">
        <f t="shared" si="17"/>
        <v>925.55000000000007</v>
      </c>
      <c r="AA12" s="49"/>
      <c r="AB12" s="49"/>
      <c r="AC12" s="49"/>
      <c r="AD12" s="49"/>
      <c r="AE12" s="49"/>
      <c r="AF12" s="49"/>
      <c r="AG12" s="49"/>
      <c r="AH12" s="49"/>
    </row>
    <row r="13" spans="1:34" s="50" customFormat="1" ht="24.75" customHeight="1" x14ac:dyDescent="0.25">
      <c r="A13" s="37">
        <v>6</v>
      </c>
      <c r="B13" s="38">
        <f t="shared" si="1"/>
        <v>951.66000000000008</v>
      </c>
      <c r="C13" s="38">
        <f t="shared" si="2"/>
        <v>12</v>
      </c>
      <c r="D13" s="38">
        <f t="shared" si="3"/>
        <v>6</v>
      </c>
      <c r="E13" s="39">
        <f t="shared" si="4"/>
        <v>969.66000000000008</v>
      </c>
      <c r="F13" s="38"/>
      <c r="G13" s="41">
        <f>A13*$G$8</f>
        <v>2011.2599999999998</v>
      </c>
      <c r="H13" s="41">
        <f t="shared" si="18"/>
        <v>141</v>
      </c>
      <c r="I13" s="38">
        <f t="shared" si="8"/>
        <v>12</v>
      </c>
      <c r="J13" s="38">
        <f t="shared" si="9"/>
        <v>6</v>
      </c>
      <c r="K13" s="42">
        <f t="shared" si="5"/>
        <v>2170.2599999999998</v>
      </c>
      <c r="L13" s="38"/>
      <c r="M13" s="41">
        <f t="shared" si="6"/>
        <v>1311.66</v>
      </c>
      <c r="N13" s="41">
        <f t="shared" si="10"/>
        <v>141</v>
      </c>
      <c r="O13" s="38">
        <f t="shared" si="11"/>
        <v>12</v>
      </c>
      <c r="P13" s="38">
        <f t="shared" si="12"/>
        <v>6</v>
      </c>
      <c r="Q13" s="43">
        <f t="shared" si="0"/>
        <v>1470.66</v>
      </c>
      <c r="R13" s="44"/>
      <c r="S13" s="45">
        <v>6</v>
      </c>
      <c r="T13" s="38">
        <f t="shared" si="13"/>
        <v>1443.66</v>
      </c>
      <c r="U13" s="38">
        <f t="shared" si="14"/>
        <v>141</v>
      </c>
      <c r="V13" s="38">
        <f t="shared" si="15"/>
        <v>12</v>
      </c>
      <c r="W13" s="38">
        <f t="shared" si="16"/>
        <v>6</v>
      </c>
      <c r="X13" s="47">
        <f t="shared" si="7"/>
        <v>1602.66</v>
      </c>
      <c r="Y13" s="41"/>
      <c r="Z13" s="48">
        <f t="shared" si="17"/>
        <v>1110.6600000000001</v>
      </c>
      <c r="AA13" s="49"/>
      <c r="AB13" s="49"/>
      <c r="AC13" s="49"/>
      <c r="AD13" s="49"/>
      <c r="AE13" s="49"/>
      <c r="AF13" s="49"/>
      <c r="AG13" s="49"/>
      <c r="AH13" s="49"/>
    </row>
    <row r="14" spans="1:34" s="50" customFormat="1" ht="24.75" customHeight="1" x14ac:dyDescent="0.25">
      <c r="A14" s="37">
        <v>7</v>
      </c>
      <c r="B14" s="38">
        <f t="shared" si="1"/>
        <v>1110.27</v>
      </c>
      <c r="C14" s="38">
        <f t="shared" si="2"/>
        <v>14</v>
      </c>
      <c r="D14" s="38">
        <f t="shared" si="3"/>
        <v>7</v>
      </c>
      <c r="E14" s="39">
        <f t="shared" si="4"/>
        <v>1131.27</v>
      </c>
      <c r="F14" s="38"/>
      <c r="G14" s="41">
        <f>A14*$G$8</f>
        <v>2346.4699999999998</v>
      </c>
      <c r="H14" s="41">
        <f t="shared" si="18"/>
        <v>164.5</v>
      </c>
      <c r="I14" s="38">
        <f t="shared" si="8"/>
        <v>14</v>
      </c>
      <c r="J14" s="38">
        <f t="shared" si="9"/>
        <v>7</v>
      </c>
      <c r="K14" s="42">
        <f t="shared" si="5"/>
        <v>2531.9699999999998</v>
      </c>
      <c r="L14" s="38"/>
      <c r="M14" s="41">
        <f t="shared" si="6"/>
        <v>1530.27</v>
      </c>
      <c r="N14" s="41">
        <f t="shared" si="10"/>
        <v>164.5</v>
      </c>
      <c r="O14" s="38">
        <f t="shared" si="11"/>
        <v>14</v>
      </c>
      <c r="P14" s="38">
        <f t="shared" si="12"/>
        <v>7</v>
      </c>
      <c r="Q14" s="43">
        <f t="shared" si="0"/>
        <v>1715.77</v>
      </c>
      <c r="R14" s="44"/>
      <c r="S14" s="45">
        <v>7</v>
      </c>
      <c r="T14" s="38">
        <f t="shared" si="13"/>
        <v>1684.27</v>
      </c>
      <c r="U14" s="38">
        <f t="shared" si="14"/>
        <v>164.5</v>
      </c>
      <c r="V14" s="38">
        <f t="shared" si="15"/>
        <v>14</v>
      </c>
      <c r="W14" s="38">
        <f t="shared" si="16"/>
        <v>7</v>
      </c>
      <c r="X14" s="47">
        <f t="shared" si="7"/>
        <v>1869.77</v>
      </c>
      <c r="Y14" s="41"/>
      <c r="Z14" s="48">
        <f t="shared" si="17"/>
        <v>1295.77</v>
      </c>
      <c r="AA14" s="49"/>
      <c r="AB14" s="49"/>
      <c r="AC14" s="49"/>
      <c r="AD14" s="49"/>
      <c r="AE14" s="49"/>
      <c r="AF14" s="49"/>
      <c r="AG14" s="49"/>
      <c r="AH14" s="49"/>
    </row>
    <row r="15" spans="1:34" s="50" customFormat="1" ht="24.75" customHeight="1" x14ac:dyDescent="0.25">
      <c r="A15" s="37">
        <v>8</v>
      </c>
      <c r="B15" s="38">
        <f t="shared" si="1"/>
        <v>1268.8800000000001</v>
      </c>
      <c r="C15" s="38">
        <f t="shared" si="2"/>
        <v>16</v>
      </c>
      <c r="D15" s="38">
        <f t="shared" si="3"/>
        <v>8</v>
      </c>
      <c r="E15" s="39">
        <f t="shared" si="4"/>
        <v>1292.8800000000001</v>
      </c>
      <c r="F15" s="38"/>
      <c r="G15" s="41">
        <f t="shared" ref="G15:G51" si="19">A15*$G$8</f>
        <v>2681.68</v>
      </c>
      <c r="H15" s="41">
        <f t="shared" si="18"/>
        <v>188</v>
      </c>
      <c r="I15" s="38">
        <f t="shared" si="8"/>
        <v>16</v>
      </c>
      <c r="J15" s="38">
        <f t="shared" si="9"/>
        <v>8</v>
      </c>
      <c r="K15" s="42">
        <f t="shared" si="5"/>
        <v>2893.68</v>
      </c>
      <c r="L15" s="38"/>
      <c r="M15" s="41">
        <f t="shared" si="6"/>
        <v>1748.88</v>
      </c>
      <c r="N15" s="41">
        <f t="shared" si="10"/>
        <v>188</v>
      </c>
      <c r="O15" s="38">
        <f t="shared" si="11"/>
        <v>16</v>
      </c>
      <c r="P15" s="38">
        <f t="shared" si="12"/>
        <v>8</v>
      </c>
      <c r="Q15" s="43">
        <f t="shared" si="0"/>
        <v>1960.88</v>
      </c>
      <c r="R15" s="44"/>
      <c r="S15" s="45">
        <v>8</v>
      </c>
      <c r="T15" s="38">
        <f t="shared" si="13"/>
        <v>1924.88</v>
      </c>
      <c r="U15" s="38">
        <f t="shared" si="14"/>
        <v>188</v>
      </c>
      <c r="V15" s="38">
        <f t="shared" si="15"/>
        <v>16</v>
      </c>
      <c r="W15" s="38">
        <f t="shared" si="16"/>
        <v>8</v>
      </c>
      <c r="X15" s="47">
        <f t="shared" si="7"/>
        <v>2136.88</v>
      </c>
      <c r="Y15" s="41"/>
      <c r="Z15" s="48">
        <f t="shared" si="17"/>
        <v>1480.88</v>
      </c>
      <c r="AA15" s="49"/>
      <c r="AB15" s="49"/>
      <c r="AC15" s="49"/>
      <c r="AD15" s="49"/>
      <c r="AE15" s="49"/>
      <c r="AF15" s="49"/>
      <c r="AG15" s="49"/>
      <c r="AH15" s="49"/>
    </row>
    <row r="16" spans="1:34" s="50" customFormat="1" ht="24.75" customHeight="1" x14ac:dyDescent="0.25">
      <c r="A16" s="37">
        <v>9</v>
      </c>
      <c r="B16" s="38">
        <f t="shared" si="1"/>
        <v>1427.4900000000002</v>
      </c>
      <c r="C16" s="38">
        <f t="shared" si="2"/>
        <v>18</v>
      </c>
      <c r="D16" s="38">
        <f t="shared" si="3"/>
        <v>9</v>
      </c>
      <c r="E16" s="39">
        <f t="shared" si="4"/>
        <v>1454.4900000000002</v>
      </c>
      <c r="F16" s="38"/>
      <c r="G16" s="41">
        <f t="shared" si="19"/>
        <v>3016.89</v>
      </c>
      <c r="H16" s="41">
        <f t="shared" si="18"/>
        <v>211.5</v>
      </c>
      <c r="I16" s="38">
        <f t="shared" si="8"/>
        <v>18</v>
      </c>
      <c r="J16" s="38">
        <f t="shared" si="9"/>
        <v>9</v>
      </c>
      <c r="K16" s="42">
        <f t="shared" si="5"/>
        <v>3255.39</v>
      </c>
      <c r="L16" s="38"/>
      <c r="M16" s="41">
        <f t="shared" si="6"/>
        <v>1967.4900000000002</v>
      </c>
      <c r="N16" s="41">
        <f t="shared" si="10"/>
        <v>211.5</v>
      </c>
      <c r="O16" s="38">
        <f t="shared" si="11"/>
        <v>18</v>
      </c>
      <c r="P16" s="38">
        <f t="shared" si="12"/>
        <v>9</v>
      </c>
      <c r="Q16" s="43">
        <f t="shared" si="0"/>
        <v>2205.9900000000002</v>
      </c>
      <c r="R16" s="44"/>
      <c r="S16" s="45">
        <v>9</v>
      </c>
      <c r="T16" s="38">
        <f t="shared" si="13"/>
        <v>2165.4900000000002</v>
      </c>
      <c r="U16" s="38">
        <f t="shared" si="14"/>
        <v>211.5</v>
      </c>
      <c r="V16" s="38">
        <f t="shared" si="15"/>
        <v>18</v>
      </c>
      <c r="W16" s="38">
        <f t="shared" si="16"/>
        <v>9</v>
      </c>
      <c r="X16" s="47">
        <f t="shared" si="7"/>
        <v>2403.9900000000002</v>
      </c>
      <c r="Y16" s="41"/>
      <c r="Z16" s="48">
        <f t="shared" si="17"/>
        <v>1665.9900000000002</v>
      </c>
      <c r="AA16" s="49"/>
      <c r="AB16" s="49"/>
      <c r="AC16" s="49"/>
      <c r="AD16" s="49"/>
      <c r="AE16" s="49"/>
      <c r="AF16" s="49"/>
      <c r="AG16" s="49"/>
      <c r="AH16" s="49"/>
    </row>
    <row r="17" spans="1:34" s="50" customFormat="1" ht="24.75" customHeight="1" x14ac:dyDescent="0.25">
      <c r="A17" s="37">
        <v>10</v>
      </c>
      <c r="B17" s="38">
        <f t="shared" si="1"/>
        <v>1586.1000000000001</v>
      </c>
      <c r="C17" s="38">
        <f t="shared" si="2"/>
        <v>20</v>
      </c>
      <c r="D17" s="38">
        <f t="shared" si="3"/>
        <v>10</v>
      </c>
      <c r="E17" s="39">
        <f t="shared" si="4"/>
        <v>1616.1000000000001</v>
      </c>
      <c r="F17" s="38"/>
      <c r="G17" s="41">
        <f t="shared" si="19"/>
        <v>3352.1</v>
      </c>
      <c r="H17" s="41">
        <f t="shared" si="18"/>
        <v>235</v>
      </c>
      <c r="I17" s="38">
        <f t="shared" si="8"/>
        <v>20</v>
      </c>
      <c r="J17" s="38">
        <f t="shared" si="9"/>
        <v>10</v>
      </c>
      <c r="K17" s="42">
        <f t="shared" si="5"/>
        <v>3617.1</v>
      </c>
      <c r="L17" s="38"/>
      <c r="M17" s="41">
        <f t="shared" si="6"/>
        <v>2186.1000000000004</v>
      </c>
      <c r="N17" s="41">
        <f t="shared" si="10"/>
        <v>235</v>
      </c>
      <c r="O17" s="38">
        <f t="shared" si="11"/>
        <v>20</v>
      </c>
      <c r="P17" s="38">
        <f t="shared" si="12"/>
        <v>10</v>
      </c>
      <c r="Q17" s="43">
        <f t="shared" si="0"/>
        <v>2451.1000000000004</v>
      </c>
      <c r="R17" s="44"/>
      <c r="S17" s="45">
        <v>10</v>
      </c>
      <c r="T17" s="38">
        <f t="shared" si="13"/>
        <v>2406.1000000000004</v>
      </c>
      <c r="U17" s="38">
        <f t="shared" si="14"/>
        <v>235</v>
      </c>
      <c r="V17" s="38">
        <f t="shared" si="15"/>
        <v>20</v>
      </c>
      <c r="W17" s="38">
        <f t="shared" si="16"/>
        <v>10</v>
      </c>
      <c r="X17" s="47">
        <f t="shared" si="7"/>
        <v>2671.1000000000004</v>
      </c>
      <c r="Y17" s="41"/>
      <c r="Z17" s="48">
        <f t="shared" si="17"/>
        <v>1851.1000000000001</v>
      </c>
      <c r="AA17" s="49"/>
      <c r="AB17" s="49"/>
      <c r="AC17" s="49"/>
      <c r="AD17" s="49"/>
      <c r="AE17" s="49"/>
      <c r="AF17" s="49"/>
      <c r="AG17" s="49"/>
      <c r="AH17" s="49"/>
    </row>
    <row r="18" spans="1:34" s="50" customFormat="1" ht="24.75" customHeight="1" x14ac:dyDescent="0.25">
      <c r="A18" s="37">
        <v>11</v>
      </c>
      <c r="B18" s="38">
        <f t="shared" si="1"/>
        <v>1744.71</v>
      </c>
      <c r="C18" s="38">
        <f t="shared" si="2"/>
        <v>22</v>
      </c>
      <c r="D18" s="38">
        <f t="shared" si="3"/>
        <v>11</v>
      </c>
      <c r="E18" s="39">
        <f t="shared" si="4"/>
        <v>1777.71</v>
      </c>
      <c r="F18" s="38"/>
      <c r="G18" s="41">
        <f t="shared" si="19"/>
        <v>3687.31</v>
      </c>
      <c r="H18" s="41">
        <f t="shared" si="18"/>
        <v>258.5</v>
      </c>
      <c r="I18" s="38">
        <f t="shared" si="8"/>
        <v>22</v>
      </c>
      <c r="J18" s="38">
        <f t="shared" si="9"/>
        <v>11</v>
      </c>
      <c r="K18" s="42">
        <f t="shared" si="5"/>
        <v>3978.81</v>
      </c>
      <c r="L18" s="38"/>
      <c r="M18" s="41">
        <f t="shared" si="6"/>
        <v>2404.71</v>
      </c>
      <c r="N18" s="41">
        <f t="shared" si="10"/>
        <v>258.5</v>
      </c>
      <c r="O18" s="38">
        <f t="shared" si="11"/>
        <v>22</v>
      </c>
      <c r="P18" s="38">
        <f t="shared" si="12"/>
        <v>11</v>
      </c>
      <c r="Q18" s="43">
        <f t="shared" si="0"/>
        <v>2696.21</v>
      </c>
      <c r="R18" s="44"/>
      <c r="S18" s="45">
        <v>11</v>
      </c>
      <c r="T18" s="38">
        <f t="shared" si="13"/>
        <v>2646.71</v>
      </c>
      <c r="U18" s="38">
        <f t="shared" si="14"/>
        <v>258.5</v>
      </c>
      <c r="V18" s="38">
        <f t="shared" si="15"/>
        <v>22</v>
      </c>
      <c r="W18" s="38">
        <f t="shared" si="16"/>
        <v>11</v>
      </c>
      <c r="X18" s="47">
        <f t="shared" si="7"/>
        <v>2938.21</v>
      </c>
      <c r="Y18" s="41"/>
      <c r="Z18" s="48">
        <f t="shared" si="17"/>
        <v>2036.21</v>
      </c>
      <c r="AA18" s="49"/>
      <c r="AB18" s="49"/>
      <c r="AC18" s="49"/>
      <c r="AD18" s="49"/>
      <c r="AE18" s="49"/>
      <c r="AF18" s="49"/>
      <c r="AG18" s="49"/>
      <c r="AH18" s="49"/>
    </row>
    <row r="19" spans="1:34" s="50" customFormat="1" ht="24.75" customHeight="1" x14ac:dyDescent="0.25">
      <c r="A19" s="37">
        <v>12</v>
      </c>
      <c r="B19" s="38">
        <f t="shared" si="1"/>
        <v>1903.3200000000002</v>
      </c>
      <c r="C19" s="38">
        <f t="shared" si="2"/>
        <v>24</v>
      </c>
      <c r="D19" s="38">
        <f t="shared" si="3"/>
        <v>12</v>
      </c>
      <c r="E19" s="39">
        <f t="shared" si="4"/>
        <v>1939.3200000000002</v>
      </c>
      <c r="F19" s="38"/>
      <c r="G19" s="41">
        <f t="shared" si="19"/>
        <v>4022.5199999999995</v>
      </c>
      <c r="H19" s="41">
        <f t="shared" si="18"/>
        <v>282</v>
      </c>
      <c r="I19" s="38">
        <f t="shared" si="8"/>
        <v>24</v>
      </c>
      <c r="J19" s="38">
        <f t="shared" si="9"/>
        <v>12</v>
      </c>
      <c r="K19" s="42">
        <f t="shared" si="5"/>
        <v>4340.5199999999995</v>
      </c>
      <c r="L19" s="38"/>
      <c r="M19" s="41">
        <f t="shared" si="6"/>
        <v>2623.32</v>
      </c>
      <c r="N19" s="41">
        <f t="shared" si="10"/>
        <v>282</v>
      </c>
      <c r="O19" s="38">
        <f t="shared" si="11"/>
        <v>24</v>
      </c>
      <c r="P19" s="38">
        <f t="shared" si="12"/>
        <v>12</v>
      </c>
      <c r="Q19" s="43">
        <f t="shared" si="0"/>
        <v>2941.32</v>
      </c>
      <c r="R19" s="44"/>
      <c r="S19" s="45">
        <v>12</v>
      </c>
      <c r="T19" s="38">
        <f t="shared" si="13"/>
        <v>2887.32</v>
      </c>
      <c r="U19" s="38">
        <f t="shared" si="14"/>
        <v>282</v>
      </c>
      <c r="V19" s="38">
        <f t="shared" si="15"/>
        <v>24</v>
      </c>
      <c r="W19" s="38">
        <f t="shared" si="16"/>
        <v>12</v>
      </c>
      <c r="X19" s="47">
        <f t="shared" si="7"/>
        <v>3205.32</v>
      </c>
      <c r="Y19" s="41"/>
      <c r="Z19" s="48">
        <f t="shared" si="17"/>
        <v>2221.3200000000002</v>
      </c>
      <c r="AA19" s="49"/>
      <c r="AB19" s="49"/>
      <c r="AC19" s="49"/>
      <c r="AD19" s="49"/>
      <c r="AE19" s="49"/>
      <c r="AF19" s="49"/>
      <c r="AG19" s="49"/>
      <c r="AH19" s="49"/>
    </row>
    <row r="20" spans="1:34" s="50" customFormat="1" ht="24.75" customHeight="1" x14ac:dyDescent="0.25">
      <c r="A20" s="37">
        <v>13</v>
      </c>
      <c r="B20" s="38">
        <f t="shared" si="1"/>
        <v>2061.9300000000003</v>
      </c>
      <c r="C20" s="38">
        <f t="shared" si="2"/>
        <v>26</v>
      </c>
      <c r="D20" s="38">
        <f t="shared" si="3"/>
        <v>13</v>
      </c>
      <c r="E20" s="39">
        <f t="shared" si="4"/>
        <v>2100.9300000000003</v>
      </c>
      <c r="F20" s="38"/>
      <c r="G20" s="41">
        <f t="shared" si="19"/>
        <v>4357.7299999999996</v>
      </c>
      <c r="H20" s="41">
        <f t="shared" si="18"/>
        <v>305.5</v>
      </c>
      <c r="I20" s="38">
        <f t="shared" si="8"/>
        <v>26</v>
      </c>
      <c r="J20" s="38">
        <f t="shared" si="9"/>
        <v>13</v>
      </c>
      <c r="K20" s="42">
        <f t="shared" si="5"/>
        <v>4702.2299999999996</v>
      </c>
      <c r="L20" s="38"/>
      <c r="M20" s="41">
        <f t="shared" si="6"/>
        <v>2841.9300000000003</v>
      </c>
      <c r="N20" s="41">
        <f t="shared" si="10"/>
        <v>305.5</v>
      </c>
      <c r="O20" s="38">
        <f t="shared" si="11"/>
        <v>26</v>
      </c>
      <c r="P20" s="38">
        <f t="shared" si="12"/>
        <v>13</v>
      </c>
      <c r="Q20" s="43">
        <f t="shared" si="0"/>
        <v>3186.4300000000003</v>
      </c>
      <c r="R20" s="44"/>
      <c r="S20" s="45">
        <v>13</v>
      </c>
      <c r="T20" s="38">
        <f t="shared" si="13"/>
        <v>3127.9300000000003</v>
      </c>
      <c r="U20" s="38">
        <f t="shared" si="14"/>
        <v>305.5</v>
      </c>
      <c r="V20" s="38">
        <f t="shared" si="15"/>
        <v>26</v>
      </c>
      <c r="W20" s="38">
        <f t="shared" si="16"/>
        <v>13</v>
      </c>
      <c r="X20" s="47">
        <f t="shared" si="7"/>
        <v>3472.4300000000003</v>
      </c>
      <c r="Y20" s="41"/>
      <c r="Z20" s="48">
        <f t="shared" si="17"/>
        <v>2406.4300000000003</v>
      </c>
      <c r="AA20" s="49"/>
      <c r="AB20" s="49"/>
      <c r="AC20" s="49"/>
      <c r="AD20" s="49"/>
      <c r="AE20" s="49"/>
      <c r="AF20" s="49"/>
      <c r="AG20" s="49"/>
      <c r="AH20" s="49"/>
    </row>
    <row r="21" spans="1:34" s="50" customFormat="1" ht="24.75" customHeight="1" x14ac:dyDescent="0.25">
      <c r="A21" s="37">
        <v>14</v>
      </c>
      <c r="B21" s="38">
        <f t="shared" si="1"/>
        <v>2220.54</v>
      </c>
      <c r="C21" s="38">
        <f t="shared" si="2"/>
        <v>28</v>
      </c>
      <c r="D21" s="38">
        <f t="shared" si="3"/>
        <v>14</v>
      </c>
      <c r="E21" s="39">
        <f t="shared" si="4"/>
        <v>2262.54</v>
      </c>
      <c r="F21" s="38"/>
      <c r="G21" s="41">
        <f t="shared" si="19"/>
        <v>4692.9399999999996</v>
      </c>
      <c r="H21" s="41">
        <f t="shared" si="18"/>
        <v>329</v>
      </c>
      <c r="I21" s="38">
        <f t="shared" si="8"/>
        <v>28</v>
      </c>
      <c r="J21" s="38">
        <f t="shared" si="9"/>
        <v>14</v>
      </c>
      <c r="K21" s="42">
        <f t="shared" si="5"/>
        <v>5063.9399999999996</v>
      </c>
      <c r="L21" s="38"/>
      <c r="M21" s="41">
        <f t="shared" si="6"/>
        <v>3060.54</v>
      </c>
      <c r="N21" s="41">
        <f t="shared" si="10"/>
        <v>329</v>
      </c>
      <c r="O21" s="38">
        <f t="shared" si="11"/>
        <v>28</v>
      </c>
      <c r="P21" s="38">
        <f t="shared" si="12"/>
        <v>14</v>
      </c>
      <c r="Q21" s="43">
        <f t="shared" si="0"/>
        <v>3431.54</v>
      </c>
      <c r="R21" s="44"/>
      <c r="S21" s="45">
        <v>14</v>
      </c>
      <c r="T21" s="38">
        <f t="shared" si="13"/>
        <v>3368.54</v>
      </c>
      <c r="U21" s="38">
        <f t="shared" si="14"/>
        <v>329</v>
      </c>
      <c r="V21" s="38">
        <f t="shared" si="15"/>
        <v>28</v>
      </c>
      <c r="W21" s="38">
        <f t="shared" si="16"/>
        <v>14</v>
      </c>
      <c r="X21" s="47">
        <f t="shared" si="7"/>
        <v>3739.54</v>
      </c>
      <c r="Y21" s="41"/>
      <c r="Z21" s="48">
        <f t="shared" si="17"/>
        <v>2591.54</v>
      </c>
      <c r="AA21" s="49"/>
      <c r="AB21" s="49"/>
      <c r="AC21" s="49"/>
      <c r="AD21" s="49"/>
      <c r="AE21" s="49"/>
      <c r="AF21" s="49"/>
      <c r="AG21" s="49"/>
      <c r="AH21" s="49"/>
    </row>
    <row r="22" spans="1:34" s="50" customFormat="1" ht="24.75" customHeight="1" x14ac:dyDescent="0.25">
      <c r="A22" s="37">
        <v>15</v>
      </c>
      <c r="B22" s="38">
        <f t="shared" si="1"/>
        <v>2379.15</v>
      </c>
      <c r="C22" s="38">
        <f t="shared" si="2"/>
        <v>30</v>
      </c>
      <c r="D22" s="38">
        <f t="shared" si="3"/>
        <v>15</v>
      </c>
      <c r="E22" s="39">
        <f t="shared" si="4"/>
        <v>2424.15</v>
      </c>
      <c r="F22" s="38"/>
      <c r="G22" s="41">
        <f t="shared" si="19"/>
        <v>5028.1499999999996</v>
      </c>
      <c r="H22" s="41">
        <f t="shared" si="18"/>
        <v>352.5</v>
      </c>
      <c r="I22" s="38">
        <f t="shared" si="8"/>
        <v>30</v>
      </c>
      <c r="J22" s="38">
        <f t="shared" si="9"/>
        <v>15</v>
      </c>
      <c r="K22" s="42">
        <f t="shared" si="5"/>
        <v>5425.65</v>
      </c>
      <c r="L22" s="38"/>
      <c r="M22" s="41">
        <f t="shared" si="6"/>
        <v>3279.15</v>
      </c>
      <c r="N22" s="41">
        <f t="shared" si="10"/>
        <v>352.5</v>
      </c>
      <c r="O22" s="38">
        <f t="shared" si="11"/>
        <v>30</v>
      </c>
      <c r="P22" s="38">
        <f t="shared" si="12"/>
        <v>15</v>
      </c>
      <c r="Q22" s="43">
        <f t="shared" si="0"/>
        <v>3676.65</v>
      </c>
      <c r="R22" s="44"/>
      <c r="S22" s="45">
        <v>15</v>
      </c>
      <c r="T22" s="38">
        <f t="shared" si="13"/>
        <v>3609.15</v>
      </c>
      <c r="U22" s="38">
        <f t="shared" si="14"/>
        <v>352.5</v>
      </c>
      <c r="V22" s="38">
        <f t="shared" si="15"/>
        <v>30</v>
      </c>
      <c r="W22" s="38">
        <f t="shared" si="16"/>
        <v>15</v>
      </c>
      <c r="X22" s="47">
        <f t="shared" si="7"/>
        <v>4006.65</v>
      </c>
      <c r="Y22" s="41"/>
      <c r="Z22" s="48">
        <f t="shared" si="17"/>
        <v>2776.65</v>
      </c>
      <c r="AA22" s="49"/>
      <c r="AB22" s="49"/>
      <c r="AC22" s="49"/>
      <c r="AD22" s="49"/>
      <c r="AE22" s="49"/>
      <c r="AF22" s="49"/>
      <c r="AG22" s="49"/>
      <c r="AH22" s="49"/>
    </row>
    <row r="23" spans="1:34" s="50" customFormat="1" ht="24.75" customHeight="1" x14ac:dyDescent="0.25">
      <c r="A23" s="37">
        <v>16</v>
      </c>
      <c r="B23" s="38">
        <f t="shared" si="1"/>
        <v>2537.7600000000002</v>
      </c>
      <c r="C23" s="38">
        <f t="shared" si="2"/>
        <v>32</v>
      </c>
      <c r="D23" s="38">
        <f t="shared" si="3"/>
        <v>16</v>
      </c>
      <c r="E23" s="39">
        <f t="shared" si="4"/>
        <v>2585.7600000000002</v>
      </c>
      <c r="F23" s="38"/>
      <c r="G23" s="41">
        <f t="shared" si="19"/>
        <v>5363.36</v>
      </c>
      <c r="H23" s="41">
        <f t="shared" si="18"/>
        <v>376</v>
      </c>
      <c r="I23" s="38">
        <f t="shared" si="8"/>
        <v>32</v>
      </c>
      <c r="J23" s="38">
        <f t="shared" si="9"/>
        <v>16</v>
      </c>
      <c r="K23" s="42">
        <f t="shared" si="5"/>
        <v>5787.36</v>
      </c>
      <c r="L23" s="38"/>
      <c r="M23" s="41">
        <f t="shared" si="6"/>
        <v>3497.76</v>
      </c>
      <c r="N23" s="41">
        <f t="shared" si="10"/>
        <v>376</v>
      </c>
      <c r="O23" s="38">
        <f t="shared" si="11"/>
        <v>32</v>
      </c>
      <c r="P23" s="38">
        <f t="shared" si="12"/>
        <v>16</v>
      </c>
      <c r="Q23" s="43">
        <f t="shared" si="0"/>
        <v>3921.76</v>
      </c>
      <c r="R23" s="44"/>
      <c r="S23" s="45">
        <v>16</v>
      </c>
      <c r="T23" s="38">
        <f t="shared" si="13"/>
        <v>3849.76</v>
      </c>
      <c r="U23" s="38">
        <f t="shared" si="14"/>
        <v>376</v>
      </c>
      <c r="V23" s="38">
        <f t="shared" si="15"/>
        <v>32</v>
      </c>
      <c r="W23" s="38">
        <f t="shared" si="16"/>
        <v>16</v>
      </c>
      <c r="X23" s="47">
        <f t="shared" si="7"/>
        <v>4273.76</v>
      </c>
      <c r="Y23" s="41"/>
      <c r="Z23" s="48">
        <f t="shared" si="17"/>
        <v>2961.76</v>
      </c>
      <c r="AA23" s="49"/>
      <c r="AB23" s="49"/>
      <c r="AC23" s="49"/>
      <c r="AD23" s="49"/>
      <c r="AE23" s="49"/>
      <c r="AF23" s="49"/>
      <c r="AG23" s="49"/>
      <c r="AH23" s="49"/>
    </row>
    <row r="24" spans="1:34" s="50" customFormat="1" ht="24.75" customHeight="1" x14ac:dyDescent="0.25">
      <c r="A24" s="37">
        <v>17</v>
      </c>
      <c r="B24" s="38">
        <f t="shared" si="1"/>
        <v>2696.3700000000003</v>
      </c>
      <c r="C24" s="38">
        <f t="shared" si="2"/>
        <v>34</v>
      </c>
      <c r="D24" s="38">
        <f t="shared" si="3"/>
        <v>17</v>
      </c>
      <c r="E24" s="39">
        <f t="shared" si="4"/>
        <v>2747.3700000000003</v>
      </c>
      <c r="F24" s="38"/>
      <c r="G24" s="41">
        <f t="shared" si="19"/>
        <v>5698.57</v>
      </c>
      <c r="H24" s="41">
        <f t="shared" si="18"/>
        <v>399.5</v>
      </c>
      <c r="I24" s="38">
        <f t="shared" si="8"/>
        <v>34</v>
      </c>
      <c r="J24" s="38">
        <f t="shared" si="9"/>
        <v>17</v>
      </c>
      <c r="K24" s="42">
        <f t="shared" si="5"/>
        <v>6149.07</v>
      </c>
      <c r="L24" s="38"/>
      <c r="M24" s="41">
        <f t="shared" si="6"/>
        <v>3716.3700000000003</v>
      </c>
      <c r="N24" s="41">
        <f t="shared" si="10"/>
        <v>399.5</v>
      </c>
      <c r="O24" s="38">
        <f t="shared" si="11"/>
        <v>34</v>
      </c>
      <c r="P24" s="38">
        <f t="shared" si="12"/>
        <v>17</v>
      </c>
      <c r="Q24" s="43">
        <f t="shared" si="0"/>
        <v>4166.8700000000008</v>
      </c>
      <c r="R24" s="44"/>
      <c r="S24" s="45">
        <v>17</v>
      </c>
      <c r="T24" s="38">
        <f t="shared" si="13"/>
        <v>4090.3700000000003</v>
      </c>
      <c r="U24" s="38">
        <f t="shared" si="14"/>
        <v>399.5</v>
      </c>
      <c r="V24" s="38">
        <f t="shared" si="15"/>
        <v>34</v>
      </c>
      <c r="W24" s="38">
        <f t="shared" si="16"/>
        <v>17</v>
      </c>
      <c r="X24" s="47">
        <f t="shared" si="7"/>
        <v>4540.8700000000008</v>
      </c>
      <c r="Y24" s="41"/>
      <c r="Z24" s="48">
        <f t="shared" si="17"/>
        <v>3146.8700000000003</v>
      </c>
      <c r="AA24" s="49"/>
      <c r="AB24" s="49"/>
      <c r="AC24" s="49"/>
      <c r="AD24" s="49"/>
      <c r="AE24" s="49"/>
      <c r="AF24" s="49"/>
      <c r="AG24" s="49"/>
      <c r="AH24" s="49"/>
    </row>
    <row r="25" spans="1:34" s="50" customFormat="1" ht="24.75" customHeight="1" x14ac:dyDescent="0.25">
      <c r="A25" s="37">
        <v>18</v>
      </c>
      <c r="B25" s="38">
        <f t="shared" si="1"/>
        <v>2854.9800000000005</v>
      </c>
      <c r="C25" s="38">
        <f t="shared" si="2"/>
        <v>36</v>
      </c>
      <c r="D25" s="38">
        <f t="shared" si="3"/>
        <v>18</v>
      </c>
      <c r="E25" s="39">
        <f t="shared" si="4"/>
        <v>2908.9800000000005</v>
      </c>
      <c r="F25" s="38"/>
      <c r="G25" s="41">
        <f t="shared" si="19"/>
        <v>6033.78</v>
      </c>
      <c r="H25" s="41">
        <f t="shared" si="18"/>
        <v>423</v>
      </c>
      <c r="I25" s="38">
        <f t="shared" si="8"/>
        <v>36</v>
      </c>
      <c r="J25" s="38">
        <f t="shared" si="9"/>
        <v>18</v>
      </c>
      <c r="K25" s="42">
        <f t="shared" si="5"/>
        <v>6510.78</v>
      </c>
      <c r="L25" s="38"/>
      <c r="M25" s="41">
        <f t="shared" si="6"/>
        <v>3934.9800000000005</v>
      </c>
      <c r="N25" s="41">
        <f t="shared" si="10"/>
        <v>423</v>
      </c>
      <c r="O25" s="38">
        <f t="shared" si="11"/>
        <v>36</v>
      </c>
      <c r="P25" s="38">
        <f t="shared" si="12"/>
        <v>18</v>
      </c>
      <c r="Q25" s="43">
        <f t="shared" si="0"/>
        <v>4411.9800000000005</v>
      </c>
      <c r="R25" s="44"/>
      <c r="S25" s="45">
        <v>18</v>
      </c>
      <c r="T25" s="38">
        <f t="shared" si="13"/>
        <v>4330.9800000000005</v>
      </c>
      <c r="U25" s="38">
        <f t="shared" si="14"/>
        <v>423</v>
      </c>
      <c r="V25" s="38">
        <f t="shared" si="15"/>
        <v>36</v>
      </c>
      <c r="W25" s="38">
        <f t="shared" si="16"/>
        <v>18</v>
      </c>
      <c r="X25" s="47">
        <f t="shared" si="7"/>
        <v>4807.9800000000005</v>
      </c>
      <c r="Y25" s="41"/>
      <c r="Z25" s="48">
        <f t="shared" si="17"/>
        <v>3331.9800000000005</v>
      </c>
      <c r="AA25" s="49"/>
      <c r="AB25" s="49"/>
      <c r="AC25" s="49"/>
      <c r="AD25" s="49"/>
      <c r="AE25" s="49"/>
      <c r="AF25" s="49"/>
      <c r="AG25" s="49"/>
      <c r="AH25" s="49"/>
    </row>
    <row r="26" spans="1:34" s="50" customFormat="1" ht="24.75" customHeight="1" x14ac:dyDescent="0.25">
      <c r="A26" s="37">
        <v>19</v>
      </c>
      <c r="B26" s="38">
        <f t="shared" si="1"/>
        <v>3013.59</v>
      </c>
      <c r="C26" s="38">
        <f t="shared" si="2"/>
        <v>38</v>
      </c>
      <c r="D26" s="38">
        <f t="shared" si="3"/>
        <v>19</v>
      </c>
      <c r="E26" s="39">
        <f t="shared" si="4"/>
        <v>3070.59</v>
      </c>
      <c r="F26" s="38"/>
      <c r="G26" s="41">
        <f t="shared" si="19"/>
        <v>6368.99</v>
      </c>
      <c r="H26" s="41">
        <f t="shared" si="18"/>
        <v>446.5</v>
      </c>
      <c r="I26" s="38">
        <f t="shared" si="8"/>
        <v>38</v>
      </c>
      <c r="J26" s="38">
        <f t="shared" si="9"/>
        <v>19</v>
      </c>
      <c r="K26" s="42">
        <f t="shared" si="5"/>
        <v>6872.49</v>
      </c>
      <c r="L26" s="38"/>
      <c r="M26" s="41">
        <f t="shared" si="6"/>
        <v>4153.59</v>
      </c>
      <c r="N26" s="41">
        <f t="shared" si="10"/>
        <v>446.5</v>
      </c>
      <c r="O26" s="38">
        <f t="shared" si="11"/>
        <v>38</v>
      </c>
      <c r="P26" s="38">
        <f t="shared" si="12"/>
        <v>19</v>
      </c>
      <c r="Q26" s="43">
        <f t="shared" si="0"/>
        <v>4657.09</v>
      </c>
      <c r="R26" s="44"/>
      <c r="S26" s="45">
        <v>19</v>
      </c>
      <c r="T26" s="38">
        <f t="shared" si="13"/>
        <v>4571.59</v>
      </c>
      <c r="U26" s="38">
        <f t="shared" si="14"/>
        <v>446.5</v>
      </c>
      <c r="V26" s="38">
        <f t="shared" si="15"/>
        <v>38</v>
      </c>
      <c r="W26" s="38">
        <f t="shared" si="16"/>
        <v>19</v>
      </c>
      <c r="X26" s="47">
        <f t="shared" si="7"/>
        <v>5075.09</v>
      </c>
      <c r="Y26" s="41"/>
      <c r="Z26" s="48">
        <f t="shared" si="17"/>
        <v>3517.09</v>
      </c>
      <c r="AA26" s="49"/>
      <c r="AB26" s="49"/>
      <c r="AC26" s="49"/>
      <c r="AD26" s="49"/>
      <c r="AE26" s="49"/>
      <c r="AF26" s="49"/>
      <c r="AG26" s="49"/>
      <c r="AH26" s="49"/>
    </row>
    <row r="27" spans="1:34" s="50" customFormat="1" ht="24.75" customHeight="1" x14ac:dyDescent="0.25">
      <c r="A27" s="37">
        <v>20</v>
      </c>
      <c r="B27" s="38">
        <f t="shared" si="1"/>
        <v>3172.2000000000003</v>
      </c>
      <c r="C27" s="38">
        <f t="shared" si="2"/>
        <v>40</v>
      </c>
      <c r="D27" s="38">
        <f t="shared" si="3"/>
        <v>20</v>
      </c>
      <c r="E27" s="39">
        <f t="shared" si="4"/>
        <v>3232.2000000000003</v>
      </c>
      <c r="F27" s="38"/>
      <c r="G27" s="41">
        <f t="shared" si="19"/>
        <v>6704.2</v>
      </c>
      <c r="H27" s="41">
        <f t="shared" si="18"/>
        <v>470</v>
      </c>
      <c r="I27" s="38">
        <f t="shared" si="8"/>
        <v>40</v>
      </c>
      <c r="J27" s="38">
        <f t="shared" si="9"/>
        <v>20</v>
      </c>
      <c r="K27" s="42">
        <f t="shared" si="5"/>
        <v>7234.2</v>
      </c>
      <c r="L27" s="38"/>
      <c r="M27" s="41">
        <f t="shared" si="6"/>
        <v>4372.2000000000007</v>
      </c>
      <c r="N27" s="41">
        <f t="shared" si="10"/>
        <v>470</v>
      </c>
      <c r="O27" s="38">
        <f t="shared" si="11"/>
        <v>40</v>
      </c>
      <c r="P27" s="38">
        <f t="shared" si="12"/>
        <v>20</v>
      </c>
      <c r="Q27" s="43">
        <f t="shared" si="0"/>
        <v>4902.2000000000007</v>
      </c>
      <c r="R27" s="44"/>
      <c r="S27" s="45">
        <v>20</v>
      </c>
      <c r="T27" s="38">
        <f t="shared" si="13"/>
        <v>4812.2000000000007</v>
      </c>
      <c r="U27" s="38">
        <f t="shared" si="14"/>
        <v>470</v>
      </c>
      <c r="V27" s="38">
        <f t="shared" si="15"/>
        <v>40</v>
      </c>
      <c r="W27" s="38">
        <f t="shared" si="16"/>
        <v>20</v>
      </c>
      <c r="X27" s="47">
        <f t="shared" si="7"/>
        <v>5342.2000000000007</v>
      </c>
      <c r="Y27" s="41"/>
      <c r="Z27" s="48">
        <f t="shared" si="17"/>
        <v>3702.2000000000003</v>
      </c>
      <c r="AA27" s="49"/>
      <c r="AB27" s="49"/>
      <c r="AC27" s="49"/>
      <c r="AD27" s="49"/>
      <c r="AE27" s="49"/>
      <c r="AF27" s="49"/>
      <c r="AG27" s="49"/>
      <c r="AH27" s="49"/>
    </row>
    <row r="28" spans="1:34" s="50" customFormat="1" ht="24.75" customHeight="1" x14ac:dyDescent="0.25">
      <c r="A28" s="37">
        <v>21</v>
      </c>
      <c r="B28" s="38">
        <f t="shared" si="1"/>
        <v>3330.8100000000004</v>
      </c>
      <c r="C28" s="38">
        <f t="shared" si="2"/>
        <v>42</v>
      </c>
      <c r="D28" s="38">
        <f t="shared" si="3"/>
        <v>21</v>
      </c>
      <c r="E28" s="39">
        <f t="shared" si="4"/>
        <v>3393.8100000000004</v>
      </c>
      <c r="F28" s="38"/>
      <c r="G28" s="41">
        <f t="shared" si="19"/>
        <v>7039.41</v>
      </c>
      <c r="H28" s="41">
        <f t="shared" si="18"/>
        <v>493.5</v>
      </c>
      <c r="I28" s="38">
        <f t="shared" si="8"/>
        <v>42</v>
      </c>
      <c r="J28" s="38">
        <f t="shared" si="9"/>
        <v>21</v>
      </c>
      <c r="K28" s="42">
        <f t="shared" si="5"/>
        <v>7595.91</v>
      </c>
      <c r="L28" s="38"/>
      <c r="M28" s="41">
        <f t="shared" si="6"/>
        <v>4590.8100000000004</v>
      </c>
      <c r="N28" s="41">
        <f t="shared" si="10"/>
        <v>493.5</v>
      </c>
      <c r="O28" s="38">
        <f t="shared" si="11"/>
        <v>42</v>
      </c>
      <c r="P28" s="38">
        <f t="shared" si="12"/>
        <v>21</v>
      </c>
      <c r="Q28" s="43">
        <f t="shared" si="0"/>
        <v>5147.3100000000004</v>
      </c>
      <c r="R28" s="44"/>
      <c r="S28" s="45">
        <v>21</v>
      </c>
      <c r="T28" s="38">
        <f t="shared" si="13"/>
        <v>5052.8100000000004</v>
      </c>
      <c r="U28" s="38">
        <f t="shared" si="14"/>
        <v>493.5</v>
      </c>
      <c r="V28" s="38">
        <f t="shared" si="15"/>
        <v>42</v>
      </c>
      <c r="W28" s="38">
        <f t="shared" si="16"/>
        <v>21</v>
      </c>
      <c r="X28" s="47">
        <f t="shared" si="7"/>
        <v>5609.31</v>
      </c>
      <c r="Y28" s="41"/>
      <c r="Z28" s="48">
        <f t="shared" si="17"/>
        <v>3887.3100000000004</v>
      </c>
      <c r="AA28" s="49"/>
      <c r="AB28" s="49"/>
      <c r="AC28" s="49"/>
      <c r="AD28" s="49"/>
      <c r="AE28" s="49"/>
      <c r="AF28" s="49"/>
      <c r="AG28" s="49"/>
      <c r="AH28" s="49"/>
    </row>
    <row r="29" spans="1:34" s="50" customFormat="1" ht="24.75" customHeight="1" x14ac:dyDescent="0.25">
      <c r="A29" s="37">
        <v>22</v>
      </c>
      <c r="B29" s="38">
        <f t="shared" si="1"/>
        <v>3489.42</v>
      </c>
      <c r="C29" s="38">
        <f t="shared" si="2"/>
        <v>44</v>
      </c>
      <c r="D29" s="38">
        <f t="shared" si="3"/>
        <v>22</v>
      </c>
      <c r="E29" s="39">
        <f t="shared" si="4"/>
        <v>3555.42</v>
      </c>
      <c r="F29" s="38"/>
      <c r="G29" s="41">
        <f t="shared" si="19"/>
        <v>7374.62</v>
      </c>
      <c r="H29" s="41">
        <f t="shared" si="18"/>
        <v>517</v>
      </c>
      <c r="I29" s="38">
        <f t="shared" si="8"/>
        <v>44</v>
      </c>
      <c r="J29" s="38">
        <f t="shared" si="9"/>
        <v>22</v>
      </c>
      <c r="K29" s="42">
        <f t="shared" si="5"/>
        <v>7957.62</v>
      </c>
      <c r="L29" s="38"/>
      <c r="M29" s="41">
        <f t="shared" si="6"/>
        <v>4809.42</v>
      </c>
      <c r="N29" s="41">
        <f t="shared" si="10"/>
        <v>517</v>
      </c>
      <c r="O29" s="38">
        <f t="shared" si="11"/>
        <v>44</v>
      </c>
      <c r="P29" s="38">
        <f t="shared" si="12"/>
        <v>22</v>
      </c>
      <c r="Q29" s="43">
        <f t="shared" si="0"/>
        <v>5392.42</v>
      </c>
      <c r="R29" s="44"/>
      <c r="S29" s="45">
        <v>22</v>
      </c>
      <c r="T29" s="38">
        <f t="shared" si="13"/>
        <v>5293.42</v>
      </c>
      <c r="U29" s="38">
        <f t="shared" si="14"/>
        <v>517</v>
      </c>
      <c r="V29" s="38">
        <f t="shared" si="15"/>
        <v>44</v>
      </c>
      <c r="W29" s="38">
        <f t="shared" si="16"/>
        <v>22</v>
      </c>
      <c r="X29" s="47">
        <f t="shared" si="7"/>
        <v>5876.42</v>
      </c>
      <c r="Y29" s="41"/>
      <c r="Z29" s="48">
        <f t="shared" si="17"/>
        <v>4072.42</v>
      </c>
      <c r="AA29" s="49"/>
      <c r="AB29" s="49"/>
      <c r="AC29" s="49"/>
      <c r="AD29" s="49"/>
      <c r="AE29" s="49"/>
      <c r="AF29" s="49"/>
      <c r="AG29" s="49"/>
      <c r="AH29" s="49"/>
    </row>
    <row r="30" spans="1:34" s="50" customFormat="1" ht="24.75" customHeight="1" x14ac:dyDescent="0.25">
      <c r="A30" s="37">
        <v>23</v>
      </c>
      <c r="B30" s="38">
        <f t="shared" si="1"/>
        <v>3648.03</v>
      </c>
      <c r="C30" s="38">
        <f t="shared" si="2"/>
        <v>46</v>
      </c>
      <c r="D30" s="38">
        <f t="shared" si="3"/>
        <v>23</v>
      </c>
      <c r="E30" s="39">
        <f t="shared" si="4"/>
        <v>3717.03</v>
      </c>
      <c r="F30" s="38"/>
      <c r="G30" s="41">
        <f t="shared" si="19"/>
        <v>7709.83</v>
      </c>
      <c r="H30" s="41">
        <f t="shared" si="18"/>
        <v>540.5</v>
      </c>
      <c r="I30" s="38">
        <f t="shared" si="8"/>
        <v>46</v>
      </c>
      <c r="J30" s="38">
        <f t="shared" si="9"/>
        <v>23</v>
      </c>
      <c r="K30" s="42">
        <f t="shared" si="5"/>
        <v>8319.33</v>
      </c>
      <c r="L30" s="38"/>
      <c r="M30" s="41">
        <f t="shared" si="6"/>
        <v>5028.0300000000007</v>
      </c>
      <c r="N30" s="41">
        <f t="shared" si="10"/>
        <v>540.5</v>
      </c>
      <c r="O30" s="38">
        <f t="shared" si="11"/>
        <v>46</v>
      </c>
      <c r="P30" s="38">
        <f t="shared" si="12"/>
        <v>23</v>
      </c>
      <c r="Q30" s="43">
        <f t="shared" si="0"/>
        <v>5637.5300000000007</v>
      </c>
      <c r="R30" s="44"/>
      <c r="S30" s="45">
        <v>23</v>
      </c>
      <c r="T30" s="38">
        <f t="shared" si="13"/>
        <v>5534.0300000000007</v>
      </c>
      <c r="U30" s="38">
        <f t="shared" si="14"/>
        <v>540.5</v>
      </c>
      <c r="V30" s="38">
        <f t="shared" si="15"/>
        <v>46</v>
      </c>
      <c r="W30" s="38">
        <f t="shared" si="16"/>
        <v>23</v>
      </c>
      <c r="X30" s="47">
        <f t="shared" si="7"/>
        <v>6143.5300000000007</v>
      </c>
      <c r="Y30" s="41"/>
      <c r="Z30" s="48">
        <f t="shared" si="17"/>
        <v>4257.5300000000007</v>
      </c>
      <c r="AA30" s="49"/>
      <c r="AB30" s="49"/>
      <c r="AC30" s="49"/>
      <c r="AD30" s="49"/>
      <c r="AE30" s="49"/>
      <c r="AF30" s="49"/>
      <c r="AG30" s="49"/>
      <c r="AH30" s="49"/>
    </row>
    <row r="31" spans="1:34" s="50" customFormat="1" ht="24.75" customHeight="1" x14ac:dyDescent="0.25">
      <c r="A31" s="37">
        <v>24</v>
      </c>
      <c r="B31" s="38">
        <f t="shared" si="1"/>
        <v>3806.6400000000003</v>
      </c>
      <c r="C31" s="38">
        <f t="shared" si="2"/>
        <v>48</v>
      </c>
      <c r="D31" s="38">
        <f t="shared" si="3"/>
        <v>24</v>
      </c>
      <c r="E31" s="39">
        <f t="shared" si="4"/>
        <v>3878.6400000000003</v>
      </c>
      <c r="F31" s="38"/>
      <c r="G31" s="41">
        <f t="shared" si="19"/>
        <v>8045.0399999999991</v>
      </c>
      <c r="H31" s="41">
        <f t="shared" si="18"/>
        <v>564</v>
      </c>
      <c r="I31" s="38">
        <f t="shared" si="8"/>
        <v>48</v>
      </c>
      <c r="J31" s="38">
        <f t="shared" si="9"/>
        <v>24</v>
      </c>
      <c r="K31" s="42">
        <f t="shared" si="5"/>
        <v>8681.0399999999991</v>
      </c>
      <c r="L31" s="38"/>
      <c r="M31" s="41">
        <f t="shared" si="6"/>
        <v>5246.64</v>
      </c>
      <c r="N31" s="41">
        <f t="shared" si="10"/>
        <v>564</v>
      </c>
      <c r="O31" s="38">
        <f t="shared" si="11"/>
        <v>48</v>
      </c>
      <c r="P31" s="38">
        <f t="shared" si="12"/>
        <v>24</v>
      </c>
      <c r="Q31" s="43">
        <f t="shared" si="0"/>
        <v>5882.64</v>
      </c>
      <c r="R31" s="44"/>
      <c r="S31" s="45">
        <v>24</v>
      </c>
      <c r="T31" s="38">
        <f t="shared" si="13"/>
        <v>5774.64</v>
      </c>
      <c r="U31" s="38">
        <f t="shared" si="14"/>
        <v>564</v>
      </c>
      <c r="V31" s="38">
        <f t="shared" si="15"/>
        <v>48</v>
      </c>
      <c r="W31" s="38">
        <f t="shared" si="16"/>
        <v>24</v>
      </c>
      <c r="X31" s="47">
        <f t="shared" si="7"/>
        <v>6410.64</v>
      </c>
      <c r="Y31" s="41"/>
      <c r="Z31" s="48">
        <f t="shared" si="17"/>
        <v>4442.6400000000003</v>
      </c>
      <c r="AA31" s="49"/>
      <c r="AB31" s="49"/>
      <c r="AC31" s="49"/>
      <c r="AD31" s="49"/>
      <c r="AE31" s="49"/>
      <c r="AF31" s="49"/>
      <c r="AG31" s="49"/>
      <c r="AH31" s="49"/>
    </row>
    <row r="32" spans="1:34" s="50" customFormat="1" ht="24.75" customHeight="1" x14ac:dyDescent="0.25">
      <c r="A32" s="37">
        <v>25</v>
      </c>
      <c r="B32" s="38">
        <f t="shared" si="1"/>
        <v>3965.2500000000005</v>
      </c>
      <c r="C32" s="38">
        <f t="shared" si="2"/>
        <v>50</v>
      </c>
      <c r="D32" s="38">
        <f t="shared" si="3"/>
        <v>25</v>
      </c>
      <c r="E32" s="39">
        <f t="shared" si="4"/>
        <v>4040.2500000000005</v>
      </c>
      <c r="F32" s="38"/>
      <c r="G32" s="41">
        <f t="shared" si="19"/>
        <v>8380.25</v>
      </c>
      <c r="H32" s="41">
        <f t="shared" si="18"/>
        <v>587.5</v>
      </c>
      <c r="I32" s="38">
        <f t="shared" si="8"/>
        <v>50</v>
      </c>
      <c r="J32" s="38">
        <f t="shared" si="9"/>
        <v>25</v>
      </c>
      <c r="K32" s="42">
        <f t="shared" si="5"/>
        <v>9042.75</v>
      </c>
      <c r="L32" s="38"/>
      <c r="M32" s="41">
        <f t="shared" si="6"/>
        <v>5465.25</v>
      </c>
      <c r="N32" s="41">
        <f t="shared" si="10"/>
        <v>587.5</v>
      </c>
      <c r="O32" s="38">
        <f t="shared" si="11"/>
        <v>50</v>
      </c>
      <c r="P32" s="38">
        <f t="shared" si="12"/>
        <v>25</v>
      </c>
      <c r="Q32" s="43">
        <f t="shared" si="0"/>
        <v>6127.75</v>
      </c>
      <c r="R32" s="44"/>
      <c r="S32" s="45">
        <v>25</v>
      </c>
      <c r="T32" s="38">
        <f t="shared" si="13"/>
        <v>6015.25</v>
      </c>
      <c r="U32" s="38">
        <f t="shared" si="14"/>
        <v>587.5</v>
      </c>
      <c r="V32" s="38">
        <f t="shared" si="15"/>
        <v>50</v>
      </c>
      <c r="W32" s="38">
        <f t="shared" si="16"/>
        <v>25</v>
      </c>
      <c r="X32" s="47">
        <f t="shared" si="7"/>
        <v>6677.75</v>
      </c>
      <c r="Y32" s="41"/>
      <c r="Z32" s="48">
        <f t="shared" si="17"/>
        <v>4627.75</v>
      </c>
      <c r="AA32" s="49"/>
      <c r="AB32" s="49"/>
      <c r="AC32" s="49"/>
      <c r="AD32" s="49"/>
      <c r="AE32" s="49"/>
      <c r="AF32" s="49"/>
      <c r="AG32" s="49"/>
      <c r="AH32" s="49"/>
    </row>
    <row r="33" spans="1:34" s="50" customFormat="1" ht="21" hidden="1" customHeight="1" x14ac:dyDescent="0.25">
      <c r="A33" s="53">
        <v>26</v>
      </c>
      <c r="B33" s="38">
        <f t="shared" si="1"/>
        <v>4123.8600000000006</v>
      </c>
      <c r="C33" s="38">
        <f t="shared" ref="C33:C51" si="20">1.5*A33</f>
        <v>39</v>
      </c>
      <c r="D33" s="38">
        <f t="shared" si="3"/>
        <v>26</v>
      </c>
      <c r="E33" s="54" t="e">
        <f>#REF!+D33</f>
        <v>#REF!</v>
      </c>
      <c r="F33" s="55"/>
      <c r="G33" s="56">
        <f t="shared" si="19"/>
        <v>8715.4599999999991</v>
      </c>
      <c r="H33" s="41">
        <f t="shared" ref="H33:H51" si="21">(A33*8.5)+G33</f>
        <v>8936.4599999999991</v>
      </c>
      <c r="I33" s="38">
        <f t="shared" ref="I33:I51" si="22">1.5*G33</f>
        <v>13073.189999999999</v>
      </c>
      <c r="J33" s="38">
        <f t="shared" ref="J33:J51" si="23">G33*1</f>
        <v>8715.4599999999991</v>
      </c>
      <c r="K33" s="54">
        <f t="shared" ref="K33:K51" si="24">J33+D33</f>
        <v>8741.4599999999991</v>
      </c>
      <c r="L33" s="57"/>
      <c r="M33" s="56">
        <f t="shared" si="6"/>
        <v>5683.8600000000006</v>
      </c>
      <c r="N33" s="38">
        <f t="shared" ref="N33:N51" si="25">(A33*8.5)+M33</f>
        <v>5904.8600000000006</v>
      </c>
      <c r="O33" s="38">
        <f t="shared" ref="O33:O51" si="26">(A33*20)+N33</f>
        <v>6424.8600000000006</v>
      </c>
      <c r="P33" s="58">
        <f>(A33*1.5)+O33</f>
        <v>6463.8600000000006</v>
      </c>
      <c r="Q33" s="59">
        <f t="shared" ref="Q33:Q51" si="27">P33+D33</f>
        <v>6489.8600000000006</v>
      </c>
      <c r="R33" s="60"/>
      <c r="S33" s="61">
        <v>26</v>
      </c>
      <c r="T33" s="38">
        <f t="shared" si="13"/>
        <v>6255.8600000000006</v>
      </c>
      <c r="U33" s="62">
        <f t="shared" ref="U33:U51" si="28">S33*18</f>
        <v>468</v>
      </c>
      <c r="V33" s="63"/>
      <c r="W33" s="64">
        <v>39</v>
      </c>
      <c r="X33" s="47">
        <f t="shared" si="7"/>
        <v>6762.8600000000006</v>
      </c>
      <c r="Y33" s="65"/>
      <c r="Z33" s="57"/>
      <c r="AA33" s="49"/>
      <c r="AB33" s="49"/>
      <c r="AC33" s="49"/>
      <c r="AD33" s="49"/>
      <c r="AE33" s="49"/>
      <c r="AF33" s="49"/>
      <c r="AG33" s="49"/>
      <c r="AH33" s="49"/>
    </row>
    <row r="34" spans="1:34" s="50" customFormat="1" ht="21" hidden="1" customHeight="1" x14ac:dyDescent="0.25">
      <c r="A34" s="53">
        <v>27</v>
      </c>
      <c r="B34" s="38">
        <f t="shared" si="1"/>
        <v>4282.47</v>
      </c>
      <c r="C34" s="38">
        <f t="shared" si="20"/>
        <v>40.5</v>
      </c>
      <c r="D34" s="38">
        <f t="shared" si="3"/>
        <v>27</v>
      </c>
      <c r="E34" s="54" t="e">
        <f>#REF!+D34</f>
        <v>#REF!</v>
      </c>
      <c r="F34" s="55"/>
      <c r="G34" s="56">
        <f t="shared" si="19"/>
        <v>9050.67</v>
      </c>
      <c r="H34" s="41">
        <f t="shared" si="21"/>
        <v>9280.17</v>
      </c>
      <c r="I34" s="38">
        <f t="shared" si="22"/>
        <v>13576.005000000001</v>
      </c>
      <c r="J34" s="38">
        <f t="shared" si="23"/>
        <v>9050.67</v>
      </c>
      <c r="K34" s="54">
        <f t="shared" si="24"/>
        <v>9077.67</v>
      </c>
      <c r="L34" s="57"/>
      <c r="M34" s="56">
        <f t="shared" si="6"/>
        <v>5902.47</v>
      </c>
      <c r="N34" s="38">
        <f t="shared" si="25"/>
        <v>6131.97</v>
      </c>
      <c r="O34" s="38">
        <f t="shared" si="26"/>
        <v>6671.97</v>
      </c>
      <c r="P34" s="58">
        <f t="shared" ref="P34" si="29">(O34+1.5)</f>
        <v>6673.47</v>
      </c>
      <c r="Q34" s="59">
        <f t="shared" si="27"/>
        <v>6700.47</v>
      </c>
      <c r="R34" s="60"/>
      <c r="S34" s="61">
        <v>27</v>
      </c>
      <c r="T34" s="38">
        <f t="shared" si="13"/>
        <v>6496.47</v>
      </c>
      <c r="U34" s="62">
        <f t="shared" si="28"/>
        <v>486</v>
      </c>
      <c r="V34" s="63"/>
      <c r="W34" s="66">
        <v>40.5</v>
      </c>
      <c r="X34" s="47">
        <f t="shared" si="7"/>
        <v>7022.97</v>
      </c>
      <c r="Y34" s="65"/>
      <c r="Z34" s="57"/>
      <c r="AA34" s="49"/>
      <c r="AB34" s="49"/>
      <c r="AC34" s="49"/>
      <c r="AD34" s="49"/>
      <c r="AE34" s="49"/>
      <c r="AF34" s="49"/>
      <c r="AG34" s="49"/>
      <c r="AH34" s="49"/>
    </row>
    <row r="35" spans="1:34" s="50" customFormat="1" ht="21" hidden="1" customHeight="1" x14ac:dyDescent="0.25">
      <c r="A35" s="53">
        <v>28</v>
      </c>
      <c r="B35" s="38">
        <f t="shared" si="1"/>
        <v>4441.08</v>
      </c>
      <c r="C35" s="38">
        <f t="shared" si="20"/>
        <v>42</v>
      </c>
      <c r="D35" s="38">
        <f t="shared" si="3"/>
        <v>28</v>
      </c>
      <c r="E35" s="54" t="e">
        <f>#REF!+D35</f>
        <v>#REF!</v>
      </c>
      <c r="F35" s="55"/>
      <c r="G35" s="56">
        <f t="shared" si="19"/>
        <v>9385.8799999999992</v>
      </c>
      <c r="H35" s="41">
        <f t="shared" si="21"/>
        <v>9623.8799999999992</v>
      </c>
      <c r="I35" s="38">
        <f t="shared" si="22"/>
        <v>14078.82</v>
      </c>
      <c r="J35" s="38">
        <f t="shared" si="23"/>
        <v>9385.8799999999992</v>
      </c>
      <c r="K35" s="54">
        <f t="shared" si="24"/>
        <v>9413.8799999999992</v>
      </c>
      <c r="L35" s="57"/>
      <c r="M35" s="56">
        <f t="shared" si="6"/>
        <v>6121.08</v>
      </c>
      <c r="N35" s="38">
        <f t="shared" si="25"/>
        <v>6359.08</v>
      </c>
      <c r="O35" s="38">
        <f t="shared" si="26"/>
        <v>6919.08</v>
      </c>
      <c r="P35" s="58">
        <f>(A35*1.5)+O35</f>
        <v>6961.08</v>
      </c>
      <c r="Q35" s="59">
        <f t="shared" si="27"/>
        <v>6989.08</v>
      </c>
      <c r="R35" s="60"/>
      <c r="S35" s="61">
        <v>28</v>
      </c>
      <c r="T35" s="38">
        <f t="shared" si="13"/>
        <v>6737.08</v>
      </c>
      <c r="U35" s="62">
        <f t="shared" si="28"/>
        <v>504</v>
      </c>
      <c r="V35" s="63"/>
      <c r="W35" s="64">
        <v>42</v>
      </c>
      <c r="X35" s="47">
        <f t="shared" si="7"/>
        <v>7283.08</v>
      </c>
      <c r="Y35" s="65"/>
      <c r="Z35" s="57"/>
      <c r="AA35" s="49"/>
      <c r="AB35" s="49"/>
      <c r="AC35" s="49"/>
      <c r="AD35" s="49"/>
      <c r="AE35" s="49"/>
      <c r="AF35" s="49"/>
      <c r="AG35" s="49"/>
      <c r="AH35" s="49"/>
    </row>
    <row r="36" spans="1:34" s="50" customFormat="1" ht="21" hidden="1" customHeight="1" x14ac:dyDescent="0.25">
      <c r="A36" s="53">
        <v>29</v>
      </c>
      <c r="B36" s="38">
        <f t="shared" si="1"/>
        <v>4599.6900000000005</v>
      </c>
      <c r="C36" s="38">
        <f t="shared" si="20"/>
        <v>43.5</v>
      </c>
      <c r="D36" s="38">
        <f t="shared" si="3"/>
        <v>29</v>
      </c>
      <c r="E36" s="54" t="e">
        <f>#REF!+D36</f>
        <v>#REF!</v>
      </c>
      <c r="F36" s="55"/>
      <c r="G36" s="56">
        <f t="shared" si="19"/>
        <v>9721.09</v>
      </c>
      <c r="H36" s="41">
        <f t="shared" si="21"/>
        <v>9967.59</v>
      </c>
      <c r="I36" s="38">
        <f t="shared" si="22"/>
        <v>14581.635</v>
      </c>
      <c r="J36" s="38">
        <f t="shared" si="23"/>
        <v>9721.09</v>
      </c>
      <c r="K36" s="54">
        <f t="shared" si="24"/>
        <v>9750.09</v>
      </c>
      <c r="L36" s="57"/>
      <c r="M36" s="56">
        <f t="shared" si="6"/>
        <v>6339.6900000000005</v>
      </c>
      <c r="N36" s="38">
        <f t="shared" si="25"/>
        <v>6586.1900000000005</v>
      </c>
      <c r="O36" s="38">
        <f t="shared" si="26"/>
        <v>7166.1900000000005</v>
      </c>
      <c r="P36" s="58">
        <f t="shared" ref="P36" si="30">(O36+1.5)</f>
        <v>7167.6900000000005</v>
      </c>
      <c r="Q36" s="59">
        <f t="shared" si="27"/>
        <v>7196.6900000000005</v>
      </c>
      <c r="R36" s="60"/>
      <c r="S36" s="61">
        <v>29</v>
      </c>
      <c r="T36" s="38">
        <f t="shared" si="13"/>
        <v>6977.6900000000005</v>
      </c>
      <c r="U36" s="62">
        <f t="shared" si="28"/>
        <v>522</v>
      </c>
      <c r="V36" s="63"/>
      <c r="W36" s="66">
        <v>43.5</v>
      </c>
      <c r="X36" s="47">
        <f t="shared" si="7"/>
        <v>7543.1900000000005</v>
      </c>
      <c r="Y36" s="65"/>
      <c r="Z36" s="57"/>
      <c r="AA36" s="49"/>
      <c r="AB36" s="49"/>
      <c r="AC36" s="49"/>
      <c r="AD36" s="49"/>
      <c r="AE36" s="49"/>
      <c r="AF36" s="49"/>
      <c r="AG36" s="49"/>
      <c r="AH36" s="49"/>
    </row>
    <row r="37" spans="1:34" s="50" customFormat="1" ht="21" hidden="1" customHeight="1" x14ac:dyDescent="0.25">
      <c r="A37" s="53">
        <v>30</v>
      </c>
      <c r="B37" s="38">
        <f t="shared" si="1"/>
        <v>4758.3</v>
      </c>
      <c r="C37" s="38">
        <f t="shared" si="20"/>
        <v>45</v>
      </c>
      <c r="D37" s="38">
        <f t="shared" si="3"/>
        <v>30</v>
      </c>
      <c r="E37" s="54" t="e">
        <f>#REF!+D37</f>
        <v>#REF!</v>
      </c>
      <c r="F37" s="55"/>
      <c r="G37" s="56">
        <f t="shared" si="19"/>
        <v>10056.299999999999</v>
      </c>
      <c r="H37" s="41">
        <f t="shared" si="21"/>
        <v>10311.299999999999</v>
      </c>
      <c r="I37" s="38">
        <f t="shared" si="22"/>
        <v>15084.449999999999</v>
      </c>
      <c r="J37" s="38">
        <f t="shared" si="23"/>
        <v>10056.299999999999</v>
      </c>
      <c r="K37" s="54">
        <f t="shared" si="24"/>
        <v>10086.299999999999</v>
      </c>
      <c r="L37" s="57"/>
      <c r="M37" s="56">
        <f t="shared" si="6"/>
        <v>6558.3</v>
      </c>
      <c r="N37" s="38">
        <f t="shared" si="25"/>
        <v>6813.3</v>
      </c>
      <c r="O37" s="38">
        <f t="shared" si="26"/>
        <v>7413.3</v>
      </c>
      <c r="P37" s="58">
        <f>(A37*1.5)+O37</f>
        <v>7458.3</v>
      </c>
      <c r="Q37" s="59">
        <f t="shared" si="27"/>
        <v>7488.3</v>
      </c>
      <c r="R37" s="60"/>
      <c r="S37" s="61">
        <v>30</v>
      </c>
      <c r="T37" s="38">
        <f t="shared" si="13"/>
        <v>7218.3</v>
      </c>
      <c r="U37" s="62">
        <f t="shared" si="28"/>
        <v>540</v>
      </c>
      <c r="V37" s="63"/>
      <c r="W37" s="64">
        <v>45</v>
      </c>
      <c r="X37" s="47">
        <f t="shared" si="7"/>
        <v>7803.3</v>
      </c>
      <c r="Y37" s="65"/>
      <c r="Z37" s="57"/>
      <c r="AA37" s="49"/>
      <c r="AB37" s="49"/>
      <c r="AC37" s="49"/>
      <c r="AD37" s="49"/>
      <c r="AE37" s="49"/>
      <c r="AF37" s="49"/>
      <c r="AG37" s="49"/>
      <c r="AH37" s="49"/>
    </row>
    <row r="38" spans="1:34" s="50" customFormat="1" ht="21" hidden="1" customHeight="1" x14ac:dyDescent="0.25">
      <c r="A38" s="53">
        <v>31</v>
      </c>
      <c r="B38" s="38">
        <f t="shared" si="1"/>
        <v>4916.9100000000008</v>
      </c>
      <c r="C38" s="38">
        <f t="shared" si="20"/>
        <v>46.5</v>
      </c>
      <c r="D38" s="38">
        <f t="shared" si="3"/>
        <v>31</v>
      </c>
      <c r="E38" s="59" t="e">
        <f>#REF!+D38</f>
        <v>#REF!</v>
      </c>
      <c r="F38" s="55"/>
      <c r="G38" s="56">
        <f t="shared" si="19"/>
        <v>10391.51</v>
      </c>
      <c r="H38" s="41">
        <f t="shared" si="21"/>
        <v>10655.01</v>
      </c>
      <c r="I38" s="38">
        <f t="shared" si="22"/>
        <v>15587.264999999999</v>
      </c>
      <c r="J38" s="38">
        <f t="shared" si="23"/>
        <v>10391.51</v>
      </c>
      <c r="K38" s="54">
        <f t="shared" si="24"/>
        <v>10422.51</v>
      </c>
      <c r="L38" s="57"/>
      <c r="M38" s="56">
        <f t="shared" si="6"/>
        <v>6776.9100000000008</v>
      </c>
      <c r="N38" s="38">
        <f t="shared" si="25"/>
        <v>7040.4100000000008</v>
      </c>
      <c r="O38" s="38">
        <f t="shared" si="26"/>
        <v>7660.4100000000008</v>
      </c>
      <c r="P38" s="58">
        <f t="shared" ref="P38" si="31">(O38+1.5)</f>
        <v>7661.9100000000008</v>
      </c>
      <c r="Q38" s="59">
        <f t="shared" si="27"/>
        <v>7692.9100000000008</v>
      </c>
      <c r="R38" s="60"/>
      <c r="S38" s="61">
        <v>31</v>
      </c>
      <c r="T38" s="38">
        <f t="shared" si="13"/>
        <v>7458.9100000000008</v>
      </c>
      <c r="U38" s="62">
        <f t="shared" si="28"/>
        <v>558</v>
      </c>
      <c r="V38" s="63"/>
      <c r="W38" s="66">
        <v>46.5</v>
      </c>
      <c r="X38" s="47">
        <f t="shared" si="7"/>
        <v>8063.4100000000008</v>
      </c>
      <c r="Y38" s="65"/>
      <c r="Z38" s="67"/>
      <c r="AA38" s="49"/>
      <c r="AB38" s="49"/>
      <c r="AC38" s="49"/>
      <c r="AD38" s="49"/>
      <c r="AE38" s="49"/>
      <c r="AF38" s="49"/>
      <c r="AG38" s="49"/>
      <c r="AH38" s="49"/>
    </row>
    <row r="39" spans="1:34" s="50" customFormat="1" ht="21" hidden="1" customHeight="1" x14ac:dyDescent="0.25">
      <c r="A39" s="53">
        <v>32</v>
      </c>
      <c r="B39" s="38">
        <f t="shared" si="1"/>
        <v>5075.5200000000004</v>
      </c>
      <c r="C39" s="38">
        <f t="shared" si="20"/>
        <v>48</v>
      </c>
      <c r="D39" s="38">
        <f t="shared" si="3"/>
        <v>32</v>
      </c>
      <c r="E39" s="59" t="e">
        <f>#REF!+D39</f>
        <v>#REF!</v>
      </c>
      <c r="F39" s="55"/>
      <c r="G39" s="56">
        <f t="shared" si="19"/>
        <v>10726.72</v>
      </c>
      <c r="H39" s="41">
        <f t="shared" si="21"/>
        <v>10998.72</v>
      </c>
      <c r="I39" s="38">
        <f t="shared" si="22"/>
        <v>16090.079999999998</v>
      </c>
      <c r="J39" s="38">
        <f t="shared" si="23"/>
        <v>10726.72</v>
      </c>
      <c r="K39" s="54">
        <f t="shared" si="24"/>
        <v>10758.72</v>
      </c>
      <c r="L39" s="57"/>
      <c r="M39" s="56">
        <f t="shared" si="6"/>
        <v>6995.52</v>
      </c>
      <c r="N39" s="38">
        <f t="shared" si="25"/>
        <v>7267.52</v>
      </c>
      <c r="O39" s="38">
        <f t="shared" si="26"/>
        <v>7907.52</v>
      </c>
      <c r="P39" s="58">
        <f>(A39*1.5)+O39</f>
        <v>7955.52</v>
      </c>
      <c r="Q39" s="59">
        <f t="shared" si="27"/>
        <v>7987.52</v>
      </c>
      <c r="R39" s="60"/>
      <c r="S39" s="61">
        <v>32</v>
      </c>
      <c r="T39" s="38">
        <f t="shared" si="13"/>
        <v>7699.52</v>
      </c>
      <c r="U39" s="62">
        <f t="shared" si="28"/>
        <v>576</v>
      </c>
      <c r="V39" s="63"/>
      <c r="W39" s="64">
        <v>48</v>
      </c>
      <c r="X39" s="47">
        <f t="shared" si="7"/>
        <v>8323.52</v>
      </c>
      <c r="Y39" s="65"/>
      <c r="Z39" s="67"/>
      <c r="AA39" s="49"/>
      <c r="AB39" s="49"/>
      <c r="AC39" s="49"/>
      <c r="AD39" s="49"/>
      <c r="AE39" s="49"/>
      <c r="AF39" s="49"/>
      <c r="AG39" s="49"/>
      <c r="AH39" s="49"/>
    </row>
    <row r="40" spans="1:34" s="50" customFormat="1" hidden="1" x14ac:dyDescent="0.25">
      <c r="A40" s="53">
        <v>33</v>
      </c>
      <c r="B40" s="38">
        <f t="shared" si="1"/>
        <v>5234.13</v>
      </c>
      <c r="C40" s="38">
        <f t="shared" si="20"/>
        <v>49.5</v>
      </c>
      <c r="D40" s="38">
        <f t="shared" si="3"/>
        <v>33</v>
      </c>
      <c r="E40" s="59" t="e">
        <f>#REF!+D40</f>
        <v>#REF!</v>
      </c>
      <c r="F40" s="55"/>
      <c r="G40" s="56">
        <f t="shared" si="19"/>
        <v>11061.929999999998</v>
      </c>
      <c r="H40" s="41">
        <f t="shared" si="21"/>
        <v>11342.429999999998</v>
      </c>
      <c r="I40" s="38">
        <f t="shared" si="22"/>
        <v>16592.894999999997</v>
      </c>
      <c r="J40" s="38">
        <f t="shared" si="23"/>
        <v>11061.929999999998</v>
      </c>
      <c r="K40" s="54">
        <f t="shared" si="24"/>
        <v>11094.929999999998</v>
      </c>
      <c r="L40" s="57"/>
      <c r="M40" s="56">
        <f t="shared" si="6"/>
        <v>7214.13</v>
      </c>
      <c r="N40" s="38">
        <f t="shared" si="25"/>
        <v>7494.63</v>
      </c>
      <c r="O40" s="38">
        <f t="shared" si="26"/>
        <v>8154.63</v>
      </c>
      <c r="P40" s="58">
        <f t="shared" ref="P40" si="32">(O40+1.5)</f>
        <v>8156.13</v>
      </c>
      <c r="Q40" s="59">
        <f t="shared" si="27"/>
        <v>8189.13</v>
      </c>
      <c r="R40" s="60"/>
      <c r="S40" s="61">
        <v>33</v>
      </c>
      <c r="T40" s="38">
        <f t="shared" si="13"/>
        <v>7940.13</v>
      </c>
      <c r="U40" s="62">
        <f t="shared" si="28"/>
        <v>594</v>
      </c>
      <c r="V40" s="63"/>
      <c r="W40" s="66">
        <v>49.5</v>
      </c>
      <c r="X40" s="47">
        <f t="shared" si="7"/>
        <v>8583.630000000001</v>
      </c>
      <c r="Y40" s="65"/>
      <c r="Z40" s="67"/>
      <c r="AA40" s="49"/>
      <c r="AB40" s="49"/>
      <c r="AC40" s="49"/>
      <c r="AD40" s="49"/>
      <c r="AE40" s="49"/>
      <c r="AF40" s="49"/>
      <c r="AG40" s="49"/>
      <c r="AH40" s="49"/>
    </row>
    <row r="41" spans="1:34" s="50" customFormat="1" hidden="1" x14ac:dyDescent="0.25">
      <c r="A41" s="53">
        <v>34</v>
      </c>
      <c r="B41" s="38">
        <f t="shared" si="1"/>
        <v>5392.7400000000007</v>
      </c>
      <c r="C41" s="38">
        <f t="shared" si="20"/>
        <v>51</v>
      </c>
      <c r="D41" s="38">
        <f t="shared" si="3"/>
        <v>34</v>
      </c>
      <c r="E41" s="59" t="e">
        <f>#REF!+D41</f>
        <v>#REF!</v>
      </c>
      <c r="F41" s="55"/>
      <c r="G41" s="56">
        <f t="shared" si="19"/>
        <v>11397.14</v>
      </c>
      <c r="H41" s="41">
        <f t="shared" si="21"/>
        <v>11686.14</v>
      </c>
      <c r="I41" s="38">
        <f t="shared" si="22"/>
        <v>17095.71</v>
      </c>
      <c r="J41" s="38">
        <f t="shared" si="23"/>
        <v>11397.14</v>
      </c>
      <c r="K41" s="54">
        <f t="shared" si="24"/>
        <v>11431.14</v>
      </c>
      <c r="L41" s="57"/>
      <c r="M41" s="56">
        <f t="shared" si="6"/>
        <v>7432.7400000000007</v>
      </c>
      <c r="N41" s="38">
        <f t="shared" si="25"/>
        <v>7721.7400000000007</v>
      </c>
      <c r="O41" s="38">
        <f t="shared" si="26"/>
        <v>8401.7400000000016</v>
      </c>
      <c r="P41" s="58">
        <f>(A41*1.5)+O41</f>
        <v>8452.7400000000016</v>
      </c>
      <c r="Q41" s="59">
        <f t="shared" si="27"/>
        <v>8486.7400000000016</v>
      </c>
      <c r="R41" s="60"/>
      <c r="S41" s="61">
        <v>34</v>
      </c>
      <c r="T41" s="38">
        <f t="shared" si="13"/>
        <v>8180.7400000000007</v>
      </c>
      <c r="U41" s="62">
        <f t="shared" si="28"/>
        <v>612</v>
      </c>
      <c r="V41" s="63"/>
      <c r="W41" s="64">
        <v>51</v>
      </c>
      <c r="X41" s="47">
        <f t="shared" si="7"/>
        <v>8843.7400000000016</v>
      </c>
      <c r="Y41" s="65"/>
      <c r="Z41" s="67"/>
      <c r="AA41" s="49"/>
      <c r="AB41" s="49"/>
      <c r="AC41" s="49"/>
      <c r="AD41" s="49"/>
      <c r="AE41" s="49"/>
      <c r="AF41" s="49"/>
      <c r="AG41" s="49"/>
      <c r="AH41" s="49"/>
    </row>
    <row r="42" spans="1:34" s="50" customFormat="1" hidden="1" x14ac:dyDescent="0.25">
      <c r="A42" s="53">
        <v>35</v>
      </c>
      <c r="B42" s="38">
        <f t="shared" si="1"/>
        <v>5551.35</v>
      </c>
      <c r="C42" s="38">
        <f t="shared" si="20"/>
        <v>52.5</v>
      </c>
      <c r="D42" s="38">
        <f t="shared" si="3"/>
        <v>35</v>
      </c>
      <c r="E42" s="59" t="e">
        <f>#REF!+D42</f>
        <v>#REF!</v>
      </c>
      <c r="F42" s="55"/>
      <c r="G42" s="56">
        <f t="shared" si="19"/>
        <v>11732.349999999999</v>
      </c>
      <c r="H42" s="41">
        <f t="shared" si="21"/>
        <v>12029.849999999999</v>
      </c>
      <c r="I42" s="38">
        <f t="shared" si="22"/>
        <v>17598.524999999998</v>
      </c>
      <c r="J42" s="38">
        <f t="shared" si="23"/>
        <v>11732.349999999999</v>
      </c>
      <c r="K42" s="54">
        <f t="shared" si="24"/>
        <v>11767.349999999999</v>
      </c>
      <c r="L42" s="57"/>
      <c r="M42" s="56">
        <f t="shared" si="6"/>
        <v>7651.35</v>
      </c>
      <c r="N42" s="38">
        <f t="shared" si="25"/>
        <v>7948.85</v>
      </c>
      <c r="O42" s="38">
        <f t="shared" si="26"/>
        <v>8648.85</v>
      </c>
      <c r="P42" s="58">
        <f t="shared" ref="P42" si="33">(O42+1.5)</f>
        <v>8650.35</v>
      </c>
      <c r="Q42" s="59">
        <f t="shared" si="27"/>
        <v>8685.35</v>
      </c>
      <c r="R42" s="60"/>
      <c r="S42" s="61">
        <v>35</v>
      </c>
      <c r="T42" s="38">
        <f t="shared" si="13"/>
        <v>8421.35</v>
      </c>
      <c r="U42" s="62">
        <f t="shared" si="28"/>
        <v>630</v>
      </c>
      <c r="V42" s="63"/>
      <c r="W42" s="66">
        <v>52.5</v>
      </c>
      <c r="X42" s="47">
        <f t="shared" si="7"/>
        <v>9103.85</v>
      </c>
      <c r="Y42" s="65"/>
      <c r="Z42" s="67"/>
      <c r="AA42" s="49"/>
      <c r="AB42" s="49"/>
      <c r="AC42" s="49"/>
      <c r="AD42" s="49"/>
      <c r="AE42" s="49"/>
      <c r="AF42" s="49"/>
      <c r="AG42" s="49"/>
      <c r="AH42" s="49"/>
    </row>
    <row r="43" spans="1:34" s="50" customFormat="1" hidden="1" x14ac:dyDescent="0.25">
      <c r="A43" s="53">
        <v>36</v>
      </c>
      <c r="B43" s="38">
        <f t="shared" si="1"/>
        <v>5709.9600000000009</v>
      </c>
      <c r="C43" s="38">
        <f t="shared" si="20"/>
        <v>54</v>
      </c>
      <c r="D43" s="38">
        <f t="shared" si="3"/>
        <v>36</v>
      </c>
      <c r="E43" s="59" t="e">
        <f>#REF!+D43</f>
        <v>#REF!</v>
      </c>
      <c r="F43" s="55"/>
      <c r="G43" s="56">
        <f t="shared" si="19"/>
        <v>12067.56</v>
      </c>
      <c r="H43" s="41">
        <f t="shared" si="21"/>
        <v>12373.56</v>
      </c>
      <c r="I43" s="38">
        <f t="shared" si="22"/>
        <v>18101.34</v>
      </c>
      <c r="J43" s="38">
        <f t="shared" si="23"/>
        <v>12067.56</v>
      </c>
      <c r="K43" s="54">
        <f t="shared" si="24"/>
        <v>12103.56</v>
      </c>
      <c r="L43" s="57"/>
      <c r="M43" s="56">
        <f t="shared" si="6"/>
        <v>7869.9600000000009</v>
      </c>
      <c r="N43" s="38">
        <f t="shared" si="25"/>
        <v>8175.9600000000009</v>
      </c>
      <c r="O43" s="38">
        <f t="shared" si="26"/>
        <v>8895.9600000000009</v>
      </c>
      <c r="P43" s="58">
        <f>(A43*1.5)+O43</f>
        <v>8949.9600000000009</v>
      </c>
      <c r="Q43" s="59">
        <f t="shared" si="27"/>
        <v>8985.9600000000009</v>
      </c>
      <c r="R43" s="60"/>
      <c r="S43" s="61">
        <v>36</v>
      </c>
      <c r="T43" s="38">
        <f t="shared" si="13"/>
        <v>8661.9600000000009</v>
      </c>
      <c r="U43" s="62">
        <f t="shared" si="28"/>
        <v>648</v>
      </c>
      <c r="V43" s="63"/>
      <c r="W43" s="64">
        <v>54</v>
      </c>
      <c r="X43" s="47">
        <f t="shared" si="7"/>
        <v>9363.9600000000009</v>
      </c>
      <c r="Y43" s="65"/>
      <c r="Z43" s="67"/>
      <c r="AA43" s="49"/>
      <c r="AB43" s="49"/>
      <c r="AC43" s="49"/>
      <c r="AD43" s="49"/>
      <c r="AE43" s="49"/>
      <c r="AF43" s="49"/>
      <c r="AG43" s="49"/>
      <c r="AH43" s="49"/>
    </row>
    <row r="44" spans="1:34" s="50" customFormat="1" hidden="1" x14ac:dyDescent="0.25">
      <c r="A44" s="53">
        <v>37</v>
      </c>
      <c r="B44" s="38">
        <f t="shared" si="1"/>
        <v>5868.5700000000006</v>
      </c>
      <c r="C44" s="38">
        <f t="shared" si="20"/>
        <v>55.5</v>
      </c>
      <c r="D44" s="38">
        <f t="shared" si="3"/>
        <v>37</v>
      </c>
      <c r="E44" s="59" t="e">
        <f>#REF!+D44</f>
        <v>#REF!</v>
      </c>
      <c r="F44" s="55"/>
      <c r="G44" s="56">
        <f t="shared" si="19"/>
        <v>12402.769999999999</v>
      </c>
      <c r="H44" s="41">
        <f t="shared" si="21"/>
        <v>12717.269999999999</v>
      </c>
      <c r="I44" s="38">
        <f t="shared" si="22"/>
        <v>18604.154999999999</v>
      </c>
      <c r="J44" s="38">
        <f t="shared" si="23"/>
        <v>12402.769999999999</v>
      </c>
      <c r="K44" s="54">
        <f t="shared" si="24"/>
        <v>12439.769999999999</v>
      </c>
      <c r="L44" s="57"/>
      <c r="M44" s="56">
        <f t="shared" si="6"/>
        <v>8088.5700000000006</v>
      </c>
      <c r="N44" s="38">
        <f t="shared" si="25"/>
        <v>8403.07</v>
      </c>
      <c r="O44" s="38">
        <f t="shared" si="26"/>
        <v>9143.07</v>
      </c>
      <c r="P44" s="58">
        <f t="shared" ref="P44" si="34">(O44+1.5)</f>
        <v>9144.57</v>
      </c>
      <c r="Q44" s="59">
        <f t="shared" si="27"/>
        <v>9181.57</v>
      </c>
      <c r="R44" s="60"/>
      <c r="S44" s="61">
        <v>37</v>
      </c>
      <c r="T44" s="38">
        <f t="shared" si="13"/>
        <v>8902.57</v>
      </c>
      <c r="U44" s="62">
        <f t="shared" si="28"/>
        <v>666</v>
      </c>
      <c r="V44" s="63"/>
      <c r="W44" s="66">
        <v>55.5</v>
      </c>
      <c r="X44" s="47">
        <f t="shared" si="7"/>
        <v>9624.07</v>
      </c>
      <c r="Y44" s="65"/>
      <c r="Z44" s="67"/>
      <c r="AA44" s="49"/>
      <c r="AB44" s="49"/>
      <c r="AC44" s="49"/>
      <c r="AD44" s="49"/>
      <c r="AE44" s="49"/>
      <c r="AF44" s="49"/>
      <c r="AG44" s="49"/>
      <c r="AH44" s="49"/>
    </row>
    <row r="45" spans="1:34" s="50" customFormat="1" hidden="1" x14ac:dyDescent="0.25">
      <c r="A45" s="53">
        <v>38</v>
      </c>
      <c r="B45" s="38">
        <f t="shared" si="1"/>
        <v>6027.18</v>
      </c>
      <c r="C45" s="38">
        <f t="shared" si="20"/>
        <v>57</v>
      </c>
      <c r="D45" s="38">
        <f t="shared" si="3"/>
        <v>38</v>
      </c>
      <c r="E45" s="59" t="e">
        <f>#REF!+D45</f>
        <v>#REF!</v>
      </c>
      <c r="F45" s="55"/>
      <c r="G45" s="56">
        <f t="shared" si="19"/>
        <v>12737.98</v>
      </c>
      <c r="H45" s="41">
        <f t="shared" si="21"/>
        <v>13060.98</v>
      </c>
      <c r="I45" s="38">
        <f t="shared" si="22"/>
        <v>19106.97</v>
      </c>
      <c r="J45" s="38">
        <f t="shared" si="23"/>
        <v>12737.98</v>
      </c>
      <c r="K45" s="54">
        <f t="shared" si="24"/>
        <v>12775.98</v>
      </c>
      <c r="L45" s="57"/>
      <c r="M45" s="56">
        <f t="shared" si="6"/>
        <v>8307.18</v>
      </c>
      <c r="N45" s="38">
        <f t="shared" si="25"/>
        <v>8630.18</v>
      </c>
      <c r="O45" s="38">
        <f t="shared" si="26"/>
        <v>9390.18</v>
      </c>
      <c r="P45" s="58">
        <f>(A45*1.5)+O45</f>
        <v>9447.18</v>
      </c>
      <c r="Q45" s="59">
        <f t="shared" si="27"/>
        <v>9485.18</v>
      </c>
      <c r="R45" s="60"/>
      <c r="S45" s="61">
        <v>38</v>
      </c>
      <c r="T45" s="38">
        <f t="shared" si="13"/>
        <v>9143.18</v>
      </c>
      <c r="U45" s="62">
        <f t="shared" si="28"/>
        <v>684</v>
      </c>
      <c r="V45" s="63"/>
      <c r="W45" s="64">
        <v>57</v>
      </c>
      <c r="X45" s="47">
        <f t="shared" si="7"/>
        <v>9884.18</v>
      </c>
      <c r="Y45" s="65"/>
      <c r="Z45" s="67"/>
      <c r="AA45" s="49"/>
      <c r="AB45" s="49"/>
      <c r="AC45" s="49"/>
      <c r="AD45" s="49"/>
      <c r="AE45" s="49"/>
      <c r="AF45" s="49"/>
      <c r="AG45" s="49"/>
      <c r="AH45" s="49"/>
    </row>
    <row r="46" spans="1:34" s="50" customFormat="1" hidden="1" x14ac:dyDescent="0.25">
      <c r="A46" s="53">
        <v>39</v>
      </c>
      <c r="B46" s="38">
        <f t="shared" si="1"/>
        <v>6185.7900000000009</v>
      </c>
      <c r="C46" s="38">
        <f t="shared" si="20"/>
        <v>58.5</v>
      </c>
      <c r="D46" s="38">
        <f t="shared" si="3"/>
        <v>39</v>
      </c>
      <c r="E46" s="59" t="e">
        <f>#REF!+D46</f>
        <v>#REF!</v>
      </c>
      <c r="F46" s="55"/>
      <c r="G46" s="56">
        <f t="shared" si="19"/>
        <v>13073.189999999999</v>
      </c>
      <c r="H46" s="41">
        <f t="shared" si="21"/>
        <v>13404.689999999999</v>
      </c>
      <c r="I46" s="38">
        <f t="shared" si="22"/>
        <v>19609.784999999996</v>
      </c>
      <c r="J46" s="38">
        <f t="shared" si="23"/>
        <v>13073.189999999999</v>
      </c>
      <c r="K46" s="54">
        <f t="shared" si="24"/>
        <v>13112.189999999999</v>
      </c>
      <c r="L46" s="57"/>
      <c r="M46" s="56">
        <f t="shared" si="6"/>
        <v>8525.7900000000009</v>
      </c>
      <c r="N46" s="38">
        <f t="shared" si="25"/>
        <v>8857.2900000000009</v>
      </c>
      <c r="O46" s="38">
        <f t="shared" si="26"/>
        <v>9637.2900000000009</v>
      </c>
      <c r="P46" s="58">
        <f t="shared" ref="P46" si="35">(O46+1.5)</f>
        <v>9638.7900000000009</v>
      </c>
      <c r="Q46" s="59">
        <f t="shared" si="27"/>
        <v>9677.7900000000009</v>
      </c>
      <c r="R46" s="60"/>
      <c r="S46" s="61">
        <v>39</v>
      </c>
      <c r="T46" s="38">
        <f t="shared" si="13"/>
        <v>9383.7900000000009</v>
      </c>
      <c r="U46" s="62">
        <f t="shared" si="28"/>
        <v>702</v>
      </c>
      <c r="V46" s="63"/>
      <c r="W46" s="66">
        <v>58.5</v>
      </c>
      <c r="X46" s="47">
        <f t="shared" si="7"/>
        <v>10144.290000000001</v>
      </c>
      <c r="Y46" s="65"/>
      <c r="Z46" s="67"/>
      <c r="AA46" s="49"/>
      <c r="AB46" s="49"/>
      <c r="AC46" s="49"/>
      <c r="AD46" s="49"/>
      <c r="AE46" s="49"/>
      <c r="AF46" s="49"/>
      <c r="AG46" s="49"/>
      <c r="AH46" s="49"/>
    </row>
    <row r="47" spans="1:34" s="50" customFormat="1" hidden="1" x14ac:dyDescent="0.25">
      <c r="A47" s="53">
        <v>40</v>
      </c>
      <c r="B47" s="38">
        <f t="shared" si="1"/>
        <v>6344.4000000000005</v>
      </c>
      <c r="C47" s="38">
        <f t="shared" si="20"/>
        <v>60</v>
      </c>
      <c r="D47" s="38">
        <f t="shared" si="3"/>
        <v>40</v>
      </c>
      <c r="E47" s="59" t="e">
        <f>#REF!+D47</f>
        <v>#REF!</v>
      </c>
      <c r="F47" s="55"/>
      <c r="G47" s="56">
        <f t="shared" si="19"/>
        <v>13408.4</v>
      </c>
      <c r="H47" s="41">
        <f t="shared" si="21"/>
        <v>13748.4</v>
      </c>
      <c r="I47" s="38">
        <f t="shared" si="22"/>
        <v>20112.599999999999</v>
      </c>
      <c r="J47" s="38">
        <f t="shared" si="23"/>
        <v>13408.4</v>
      </c>
      <c r="K47" s="54">
        <f t="shared" si="24"/>
        <v>13448.4</v>
      </c>
      <c r="L47" s="57"/>
      <c r="M47" s="56">
        <f t="shared" si="6"/>
        <v>8744.4000000000015</v>
      </c>
      <c r="N47" s="38">
        <f t="shared" si="25"/>
        <v>9084.4000000000015</v>
      </c>
      <c r="O47" s="38">
        <f t="shared" si="26"/>
        <v>9884.4000000000015</v>
      </c>
      <c r="P47" s="58">
        <f>(A47*1.5)+O47</f>
        <v>9944.4000000000015</v>
      </c>
      <c r="Q47" s="59">
        <f t="shared" si="27"/>
        <v>9984.4000000000015</v>
      </c>
      <c r="R47" s="60"/>
      <c r="S47" s="61">
        <v>40</v>
      </c>
      <c r="T47" s="38">
        <f t="shared" si="13"/>
        <v>9624.4000000000015</v>
      </c>
      <c r="U47" s="62">
        <f t="shared" si="28"/>
        <v>720</v>
      </c>
      <c r="V47" s="63"/>
      <c r="W47" s="64">
        <v>60</v>
      </c>
      <c r="X47" s="47">
        <f t="shared" si="7"/>
        <v>10404.400000000001</v>
      </c>
      <c r="Y47" s="65"/>
      <c r="Z47" s="67"/>
      <c r="AA47" s="49"/>
      <c r="AB47" s="49"/>
      <c r="AC47" s="49"/>
      <c r="AD47" s="49"/>
      <c r="AE47" s="49"/>
      <c r="AF47" s="49"/>
      <c r="AG47" s="49"/>
      <c r="AH47" s="49"/>
    </row>
    <row r="48" spans="1:34" s="50" customFormat="1" hidden="1" x14ac:dyDescent="0.25">
      <c r="A48" s="53">
        <v>41</v>
      </c>
      <c r="B48" s="38">
        <f t="shared" si="1"/>
        <v>6503.01</v>
      </c>
      <c r="C48" s="38">
        <f t="shared" si="20"/>
        <v>61.5</v>
      </c>
      <c r="D48" s="38">
        <f t="shared" si="3"/>
        <v>41</v>
      </c>
      <c r="E48" s="59" t="e">
        <f>#REF!+D48</f>
        <v>#REF!</v>
      </c>
      <c r="F48" s="55"/>
      <c r="G48" s="56">
        <f t="shared" si="19"/>
        <v>13743.609999999999</v>
      </c>
      <c r="H48" s="41">
        <f t="shared" si="21"/>
        <v>14092.109999999999</v>
      </c>
      <c r="I48" s="38">
        <f t="shared" si="22"/>
        <v>20615.414999999997</v>
      </c>
      <c r="J48" s="38">
        <f t="shared" si="23"/>
        <v>13743.609999999999</v>
      </c>
      <c r="K48" s="54">
        <f t="shared" si="24"/>
        <v>13784.609999999999</v>
      </c>
      <c r="L48" s="57"/>
      <c r="M48" s="56">
        <f t="shared" si="6"/>
        <v>8963.01</v>
      </c>
      <c r="N48" s="38">
        <f t="shared" si="25"/>
        <v>9311.51</v>
      </c>
      <c r="O48" s="38">
        <f t="shared" si="26"/>
        <v>10131.51</v>
      </c>
      <c r="P48" s="58">
        <f t="shared" ref="P48" si="36">(O48+1.5)</f>
        <v>10133.01</v>
      </c>
      <c r="Q48" s="59">
        <f t="shared" si="27"/>
        <v>10174.01</v>
      </c>
      <c r="R48" s="60"/>
      <c r="S48" s="61">
        <v>41</v>
      </c>
      <c r="T48" s="38">
        <f t="shared" si="13"/>
        <v>9865.01</v>
      </c>
      <c r="U48" s="62">
        <f t="shared" si="28"/>
        <v>738</v>
      </c>
      <c r="V48" s="63"/>
      <c r="W48" s="66">
        <v>61.5</v>
      </c>
      <c r="X48" s="47">
        <f t="shared" si="7"/>
        <v>10664.51</v>
      </c>
      <c r="Y48" s="65"/>
      <c r="Z48" s="67"/>
      <c r="AA48" s="49"/>
      <c r="AB48" s="49"/>
      <c r="AC48" s="49"/>
      <c r="AD48" s="49"/>
      <c r="AE48" s="49"/>
      <c r="AF48" s="49"/>
      <c r="AG48" s="49"/>
      <c r="AH48" s="49"/>
    </row>
    <row r="49" spans="1:34" s="50" customFormat="1" hidden="1" x14ac:dyDescent="0.25">
      <c r="A49" s="53">
        <v>42</v>
      </c>
      <c r="B49" s="38">
        <f t="shared" si="1"/>
        <v>6661.6200000000008</v>
      </c>
      <c r="C49" s="38">
        <f t="shared" si="20"/>
        <v>63</v>
      </c>
      <c r="D49" s="38">
        <f t="shared" si="3"/>
        <v>42</v>
      </c>
      <c r="E49" s="59" t="e">
        <f>#REF!+D49</f>
        <v>#REF!</v>
      </c>
      <c r="F49" s="55"/>
      <c r="G49" s="56">
        <f t="shared" si="19"/>
        <v>14078.82</v>
      </c>
      <c r="H49" s="41">
        <f t="shared" si="21"/>
        <v>14435.82</v>
      </c>
      <c r="I49" s="38">
        <f t="shared" si="22"/>
        <v>21118.23</v>
      </c>
      <c r="J49" s="38">
        <f t="shared" si="23"/>
        <v>14078.82</v>
      </c>
      <c r="K49" s="54">
        <f t="shared" si="24"/>
        <v>14120.82</v>
      </c>
      <c r="L49" s="57"/>
      <c r="M49" s="56">
        <f t="shared" si="6"/>
        <v>9181.6200000000008</v>
      </c>
      <c r="N49" s="38">
        <f t="shared" si="25"/>
        <v>9538.6200000000008</v>
      </c>
      <c r="O49" s="38">
        <f t="shared" si="26"/>
        <v>10378.620000000001</v>
      </c>
      <c r="P49" s="58">
        <f>(A49*1.5)+O49</f>
        <v>10441.620000000001</v>
      </c>
      <c r="Q49" s="59">
        <f t="shared" si="27"/>
        <v>10483.620000000001</v>
      </c>
      <c r="R49" s="60"/>
      <c r="S49" s="61">
        <v>42</v>
      </c>
      <c r="T49" s="38">
        <f t="shared" si="13"/>
        <v>10105.620000000001</v>
      </c>
      <c r="U49" s="62">
        <f t="shared" si="28"/>
        <v>756</v>
      </c>
      <c r="V49" s="63"/>
      <c r="W49" s="64">
        <v>63</v>
      </c>
      <c r="X49" s="47">
        <f t="shared" si="7"/>
        <v>10924.62</v>
      </c>
      <c r="Y49" s="65"/>
      <c r="Z49" s="67"/>
      <c r="AA49" s="49"/>
      <c r="AB49" s="49"/>
      <c r="AC49" s="49"/>
      <c r="AD49" s="49"/>
      <c r="AE49" s="49"/>
      <c r="AF49" s="49"/>
      <c r="AG49" s="49"/>
      <c r="AH49" s="49"/>
    </row>
    <row r="50" spans="1:34" s="50" customFormat="1" hidden="1" x14ac:dyDescent="0.25">
      <c r="A50" s="53">
        <v>43</v>
      </c>
      <c r="B50" s="38">
        <f t="shared" si="1"/>
        <v>6820.2300000000005</v>
      </c>
      <c r="C50" s="38">
        <f t="shared" si="20"/>
        <v>64.5</v>
      </c>
      <c r="D50" s="38">
        <f t="shared" si="3"/>
        <v>43</v>
      </c>
      <c r="E50" s="59" t="e">
        <f>#REF!+D50</f>
        <v>#REF!</v>
      </c>
      <c r="F50" s="55"/>
      <c r="G50" s="56">
        <f t="shared" si="19"/>
        <v>14414.029999999999</v>
      </c>
      <c r="H50" s="41">
        <f t="shared" si="21"/>
        <v>14779.529999999999</v>
      </c>
      <c r="I50" s="38">
        <f t="shared" si="22"/>
        <v>21621.044999999998</v>
      </c>
      <c r="J50" s="38">
        <f t="shared" si="23"/>
        <v>14414.029999999999</v>
      </c>
      <c r="K50" s="54">
        <f t="shared" si="24"/>
        <v>14457.029999999999</v>
      </c>
      <c r="L50" s="57"/>
      <c r="M50" s="56">
        <f t="shared" si="6"/>
        <v>9400.2300000000014</v>
      </c>
      <c r="N50" s="38">
        <f t="shared" si="25"/>
        <v>9765.7300000000014</v>
      </c>
      <c r="O50" s="38">
        <f t="shared" si="26"/>
        <v>10625.730000000001</v>
      </c>
      <c r="P50" s="58">
        <f t="shared" ref="P50" si="37">(O50+1.5)</f>
        <v>10627.230000000001</v>
      </c>
      <c r="Q50" s="59">
        <f t="shared" si="27"/>
        <v>10670.230000000001</v>
      </c>
      <c r="R50" s="60"/>
      <c r="S50" s="61">
        <v>43</v>
      </c>
      <c r="T50" s="38">
        <f t="shared" si="13"/>
        <v>10346.230000000001</v>
      </c>
      <c r="U50" s="62">
        <f t="shared" si="28"/>
        <v>774</v>
      </c>
      <c r="V50" s="63"/>
      <c r="W50" s="66">
        <v>64.5</v>
      </c>
      <c r="X50" s="47">
        <f t="shared" si="7"/>
        <v>11184.730000000001</v>
      </c>
      <c r="Y50" s="65"/>
      <c r="Z50" s="67"/>
      <c r="AA50" s="49"/>
      <c r="AB50" s="49"/>
      <c r="AC50" s="49"/>
      <c r="AD50" s="49"/>
      <c r="AE50" s="49"/>
      <c r="AF50" s="49"/>
      <c r="AG50" s="49"/>
      <c r="AH50" s="49"/>
    </row>
    <row r="51" spans="1:34" s="50" customFormat="1" hidden="1" x14ac:dyDescent="0.25">
      <c r="A51" s="53">
        <v>44</v>
      </c>
      <c r="B51" s="38">
        <f t="shared" si="1"/>
        <v>6978.84</v>
      </c>
      <c r="C51" s="38">
        <f t="shared" si="20"/>
        <v>66</v>
      </c>
      <c r="D51" s="38">
        <f t="shared" si="3"/>
        <v>44</v>
      </c>
      <c r="E51" s="59" t="e">
        <f>#REF!+D51</f>
        <v>#REF!</v>
      </c>
      <c r="F51" s="55"/>
      <c r="G51" s="56">
        <f t="shared" si="19"/>
        <v>14749.24</v>
      </c>
      <c r="H51" s="41">
        <f t="shared" si="21"/>
        <v>15123.24</v>
      </c>
      <c r="I51" s="38">
        <f t="shared" si="22"/>
        <v>22123.86</v>
      </c>
      <c r="J51" s="38">
        <f t="shared" si="23"/>
        <v>14749.24</v>
      </c>
      <c r="K51" s="54">
        <f t="shared" si="24"/>
        <v>14793.24</v>
      </c>
      <c r="L51" s="57"/>
      <c r="M51" s="56">
        <f t="shared" si="6"/>
        <v>9618.84</v>
      </c>
      <c r="N51" s="38">
        <f t="shared" si="25"/>
        <v>9992.84</v>
      </c>
      <c r="O51" s="38">
        <f t="shared" si="26"/>
        <v>10872.84</v>
      </c>
      <c r="P51" s="58">
        <f>(A51*1.5)+O51</f>
        <v>10938.84</v>
      </c>
      <c r="Q51" s="59">
        <f t="shared" si="27"/>
        <v>10982.84</v>
      </c>
      <c r="R51" s="60"/>
      <c r="S51" s="61">
        <v>44</v>
      </c>
      <c r="T51" s="38">
        <f t="shared" si="13"/>
        <v>10586.84</v>
      </c>
      <c r="U51" s="62">
        <f t="shared" si="28"/>
        <v>792</v>
      </c>
      <c r="V51" s="63"/>
      <c r="W51" s="64">
        <v>66</v>
      </c>
      <c r="X51" s="47">
        <f t="shared" si="7"/>
        <v>11444.84</v>
      </c>
      <c r="Y51" s="65"/>
      <c r="Z51" s="67"/>
      <c r="AA51" s="49"/>
      <c r="AB51" s="49"/>
      <c r="AC51" s="49"/>
      <c r="AD51" s="49"/>
      <c r="AE51" s="49"/>
      <c r="AF51" s="49"/>
      <c r="AG51" s="49"/>
      <c r="AH51" s="49"/>
    </row>
    <row r="52" spans="1:34" s="50" customFormat="1" x14ac:dyDescent="0.25">
      <c r="A52" s="52"/>
      <c r="B52" s="49"/>
      <c r="C52" s="49"/>
      <c r="D52" s="49"/>
      <c r="E52" s="49"/>
      <c r="F52" s="49"/>
      <c r="G52" s="49"/>
      <c r="H52" s="51"/>
      <c r="I52" s="49"/>
      <c r="J52" s="49"/>
      <c r="K52" s="68"/>
      <c r="L52" s="68"/>
      <c r="M52" s="49"/>
      <c r="N52" s="49"/>
      <c r="O52" s="49"/>
      <c r="P52" s="51"/>
      <c r="Q52" s="49"/>
      <c r="R52" s="51"/>
      <c r="S52" s="69"/>
      <c r="T52" s="49"/>
      <c r="U52" s="49"/>
      <c r="V52" s="49"/>
      <c r="W52" s="49"/>
      <c r="X52" s="49"/>
      <c r="Y52" s="51"/>
      <c r="Z52" s="49"/>
      <c r="AA52" s="49"/>
      <c r="AB52" s="49"/>
      <c r="AC52" s="49"/>
      <c r="AD52" s="49"/>
      <c r="AE52" s="49"/>
      <c r="AF52" s="49"/>
      <c r="AG52" s="49"/>
      <c r="AH52" s="49"/>
    </row>
  </sheetData>
  <mergeCells count="3">
    <mergeCell ref="A2:Z2"/>
    <mergeCell ref="A3:Z3"/>
    <mergeCell ref="T4:X6"/>
  </mergeCells>
  <printOptions horizontalCentered="1"/>
  <pageMargins left="0.1" right="0" top="0.5" bottom="1" header="0.25" footer="0.5"/>
  <pageSetup scale="49" orientation="landscape" horizontalDpi="4294967295" verticalDpi="4294967295" copies="2" r:id="rId1"/>
  <headerFooter alignWithMargins="0">
    <oddHeader>&amp;C
&amp;R
Rates subject to change by 
State Board Increase 7/20/23  Fall 2023
Mand Non-E &amp; G fees accessed to all students</oddHeader>
    <oddFooter>&amp;C&amp;"Arial,Bold Italic"&amp;D &amp;T acw&amp;"Arial,Italic"
&amp;R&amp;"Arial,Bold"$ 2.00 Act fee @ credit (Eff:FA17)
$ 1.00 Main fee @ credit (Eff: FA17)
$ 23.50 Capital fee @ cr O/S - Mil, Bus Cont, and E-rate (Eff: Fall 19)
Tech fee inc/Tuit (Fall 18)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Spring Semester 2024</vt:lpstr>
      <vt:lpstr>'Spring Semester 2024'!Print_Area</vt:lpstr>
    </vt:vector>
  </TitlesOfParts>
  <Company>Danville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Walker</dc:creator>
  <cp:lastModifiedBy>Alice Walker</cp:lastModifiedBy>
  <dcterms:created xsi:type="dcterms:W3CDTF">2023-11-01T19:51:14Z</dcterms:created>
  <dcterms:modified xsi:type="dcterms:W3CDTF">2023-11-01T19:51:40Z</dcterms:modified>
</cp:coreProperties>
</file>